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235" yWindow="-15" windowWidth="13920" windowHeight="12015"/>
  </bookViews>
  <sheets>
    <sheet name="NSF basic 2015" sheetId="1" r:id="rId1"/>
  </sheets>
  <definedNames>
    <definedName name="_xlnm.Print_Area" localSheetId="0">'NSF basic 2015'!$A$1:$I$86</definedName>
  </definedNames>
  <calcPr calcId="145621" concurrentCalc="0"/>
</workbook>
</file>

<file path=xl/calcChain.xml><?xml version="1.0" encoding="utf-8"?>
<calcChain xmlns="http://schemas.openxmlformats.org/spreadsheetml/2006/main">
  <c r="E83" i="1" l="1"/>
  <c r="F83" i="1"/>
  <c r="G83" i="1"/>
  <c r="H83" i="1"/>
  <c r="E82" i="1"/>
  <c r="F82" i="1"/>
  <c r="G82" i="1"/>
  <c r="H82" i="1"/>
  <c r="E7" i="1"/>
  <c r="F7" i="1"/>
  <c r="G7" i="1"/>
  <c r="H7" i="1"/>
  <c r="E8" i="1"/>
  <c r="G8" i="1"/>
  <c r="H8" i="1"/>
  <c r="E9" i="1"/>
  <c r="F9" i="1"/>
  <c r="G9" i="1"/>
  <c r="H9" i="1"/>
  <c r="E10" i="1"/>
  <c r="F10" i="1"/>
  <c r="I10" i="1"/>
  <c r="G10" i="1"/>
  <c r="H10" i="1"/>
  <c r="E11" i="1"/>
  <c r="I11" i="1"/>
  <c r="F11" i="1"/>
  <c r="G11" i="1"/>
  <c r="H11" i="1"/>
  <c r="D12" i="1"/>
  <c r="H12" i="1"/>
  <c r="H20" i="1"/>
  <c r="E14" i="1"/>
  <c r="F14" i="1"/>
  <c r="I14" i="1"/>
  <c r="G14" i="1"/>
  <c r="G60" i="1"/>
  <c r="H14" i="1"/>
  <c r="H60" i="1"/>
  <c r="E15" i="1"/>
  <c r="I15" i="1"/>
  <c r="F15" i="1"/>
  <c r="G15" i="1"/>
  <c r="H15" i="1"/>
  <c r="E16" i="1"/>
  <c r="F16" i="1"/>
  <c r="G16" i="1"/>
  <c r="H16" i="1"/>
  <c r="I16" i="1"/>
  <c r="E17" i="1"/>
  <c r="F17" i="1"/>
  <c r="I17" i="1"/>
  <c r="G17" i="1"/>
  <c r="H17" i="1"/>
  <c r="E18" i="1"/>
  <c r="I18" i="1"/>
  <c r="F18" i="1"/>
  <c r="G18" i="1"/>
  <c r="H18" i="1"/>
  <c r="E19" i="1"/>
  <c r="F19" i="1"/>
  <c r="I19" i="1"/>
  <c r="G19" i="1"/>
  <c r="H19" i="1"/>
  <c r="D20" i="1"/>
  <c r="I24" i="1"/>
  <c r="I25" i="1"/>
  <c r="I26" i="1"/>
  <c r="I27" i="1"/>
  <c r="I28" i="1"/>
  <c r="I29" i="1"/>
  <c r="I30" i="1"/>
  <c r="D31" i="1"/>
  <c r="E31" i="1"/>
  <c r="F31" i="1"/>
  <c r="G31" i="1"/>
  <c r="H31" i="1"/>
  <c r="E33" i="1"/>
  <c r="F33" i="1"/>
  <c r="G33" i="1"/>
  <c r="G64" i="1"/>
  <c r="H33" i="1"/>
  <c r="E34" i="1"/>
  <c r="G34" i="1"/>
  <c r="H34" i="1"/>
  <c r="E36" i="1"/>
  <c r="F36" i="1"/>
  <c r="F40" i="1"/>
  <c r="G36" i="1"/>
  <c r="G40" i="1"/>
  <c r="H36" i="1"/>
  <c r="H40" i="1"/>
  <c r="E37" i="1"/>
  <c r="F37" i="1"/>
  <c r="G37" i="1"/>
  <c r="H37" i="1"/>
  <c r="I37" i="1"/>
  <c r="E38" i="1"/>
  <c r="I38" i="1"/>
  <c r="F38" i="1"/>
  <c r="G38" i="1"/>
  <c r="H38" i="1"/>
  <c r="E39" i="1"/>
  <c r="F39" i="1"/>
  <c r="G39" i="1"/>
  <c r="H39" i="1"/>
  <c r="I39" i="1"/>
  <c r="D40" i="1"/>
  <c r="E42" i="1"/>
  <c r="I42" i="1"/>
  <c r="F42" i="1"/>
  <c r="G42" i="1"/>
  <c r="H42" i="1"/>
  <c r="E43" i="1"/>
  <c r="F43" i="1"/>
  <c r="G43" i="1"/>
  <c r="H43" i="1"/>
  <c r="H49" i="1"/>
  <c r="I43" i="1"/>
  <c r="E44" i="1"/>
  <c r="F44" i="1"/>
  <c r="I44" i="1"/>
  <c r="G44" i="1"/>
  <c r="H44" i="1"/>
  <c r="E45" i="1"/>
  <c r="I45" i="1"/>
  <c r="F45" i="1"/>
  <c r="G45" i="1"/>
  <c r="G49" i="1"/>
  <c r="H45" i="1"/>
  <c r="E46" i="1"/>
  <c r="F46" i="1"/>
  <c r="I46" i="1"/>
  <c r="G46" i="1"/>
  <c r="H46" i="1"/>
  <c r="E47" i="1"/>
  <c r="G47" i="1"/>
  <c r="H47" i="1"/>
  <c r="E48" i="1"/>
  <c r="F48" i="1"/>
  <c r="G48" i="1"/>
  <c r="H48" i="1"/>
  <c r="D49" i="1"/>
  <c r="I54" i="1"/>
  <c r="D60" i="1"/>
  <c r="E60" i="1"/>
  <c r="D63" i="1"/>
  <c r="I63" i="1"/>
  <c r="E63" i="1"/>
  <c r="F63" i="1"/>
  <c r="G63" i="1"/>
  <c r="H63" i="1"/>
  <c r="D64" i="1"/>
  <c r="H64" i="1"/>
  <c r="D65" i="1"/>
  <c r="G65" i="1"/>
  <c r="H65" i="1"/>
  <c r="D66" i="1"/>
  <c r="I70" i="1"/>
  <c r="D82" i="1"/>
  <c r="D83" i="1"/>
  <c r="D90" i="1"/>
  <c r="D91" i="1"/>
  <c r="D92" i="1"/>
  <c r="H21" i="1"/>
  <c r="H61" i="1"/>
  <c r="G21" i="1"/>
  <c r="G61" i="1"/>
  <c r="D21" i="1"/>
  <c r="D61" i="1"/>
  <c r="D22" i="1"/>
  <c r="D50" i="1"/>
  <c r="I7" i="1"/>
  <c r="H66" i="1"/>
  <c r="F64" i="1"/>
  <c r="I33" i="1"/>
  <c r="G66" i="1"/>
  <c r="I60" i="1"/>
  <c r="I47" i="1"/>
  <c r="G12" i="1"/>
  <c r="H59" i="1"/>
  <c r="E49" i="1"/>
  <c r="E21" i="1"/>
  <c r="E61" i="1"/>
  <c r="E65" i="1"/>
  <c r="E40" i="1"/>
  <c r="I31" i="1"/>
  <c r="F60" i="1"/>
  <c r="D59" i="1"/>
  <c r="I48" i="1"/>
  <c r="F47" i="1"/>
  <c r="F49" i="1"/>
  <c r="I36" i="1"/>
  <c r="F34" i="1"/>
  <c r="F65" i="1"/>
  <c r="I9" i="1"/>
  <c r="F8" i="1"/>
  <c r="F21" i="1"/>
  <c r="E12" i="1"/>
  <c r="E64" i="1"/>
  <c r="H62" i="1"/>
  <c r="H22" i="1"/>
  <c r="H50" i="1"/>
  <c r="F61" i="1"/>
  <c r="I61" i="1"/>
  <c r="I21" i="1"/>
  <c r="F66" i="1"/>
  <c r="F12" i="1"/>
  <c r="E66" i="1"/>
  <c r="I66" i="1"/>
  <c r="I40" i="1"/>
  <c r="D93" i="1"/>
  <c r="D94" i="1"/>
  <c r="D52" i="1"/>
  <c r="D53" i="1"/>
  <c r="I65" i="1"/>
  <c r="I49" i="1"/>
  <c r="I34" i="1"/>
  <c r="I64" i="1"/>
  <c r="D62" i="1"/>
  <c r="H67" i="1"/>
  <c r="I8" i="1"/>
  <c r="E20" i="1"/>
  <c r="E59" i="1"/>
  <c r="E62" i="1"/>
  <c r="G59" i="1"/>
  <c r="G62" i="1"/>
  <c r="G67" i="1"/>
  <c r="G20" i="1"/>
  <c r="G22" i="1"/>
  <c r="G50" i="1"/>
  <c r="H52" i="1"/>
  <c r="H68" i="1"/>
  <c r="H69" i="1"/>
  <c r="H71" i="1"/>
  <c r="F59" i="1"/>
  <c r="F20" i="1"/>
  <c r="F22" i="1"/>
  <c r="F50" i="1"/>
  <c r="I12" i="1"/>
  <c r="D67" i="1"/>
  <c r="G52" i="1"/>
  <c r="G68" i="1"/>
  <c r="G69" i="1"/>
  <c r="G71" i="1"/>
  <c r="D55" i="1"/>
  <c r="D68" i="1"/>
  <c r="E67" i="1"/>
  <c r="E22" i="1"/>
  <c r="H53" i="1"/>
  <c r="H55" i="1"/>
  <c r="G53" i="1"/>
  <c r="G55" i="1"/>
  <c r="E50" i="1"/>
  <c r="I22" i="1"/>
  <c r="D69" i="1"/>
  <c r="F52" i="1"/>
  <c r="F68" i="1"/>
  <c r="F62" i="1"/>
  <c r="I59" i="1"/>
  <c r="I20" i="1"/>
  <c r="F53" i="1"/>
  <c r="F55" i="1"/>
  <c r="D71" i="1"/>
  <c r="F67" i="1"/>
  <c r="I62" i="1"/>
  <c r="E52" i="1"/>
  <c r="I50" i="1"/>
  <c r="E68" i="1"/>
  <c r="I52" i="1"/>
  <c r="E53" i="1"/>
  <c r="F69" i="1"/>
  <c r="F71" i="1"/>
  <c r="I67" i="1"/>
  <c r="E55" i="1"/>
  <c r="I55" i="1"/>
  <c r="I53" i="1"/>
  <c r="E69" i="1"/>
  <c r="I68" i="1"/>
  <c r="E71" i="1"/>
  <c r="I71" i="1"/>
  <c r="I69" i="1"/>
</calcChain>
</file>

<file path=xl/sharedStrings.xml><?xml version="1.0" encoding="utf-8"?>
<sst xmlns="http://schemas.openxmlformats.org/spreadsheetml/2006/main" count="164" uniqueCount="124">
  <si>
    <t>#</t>
  </si>
  <si>
    <t>Year 1</t>
  </si>
  <si>
    <t>Year 2</t>
  </si>
  <si>
    <t>Year 3</t>
  </si>
  <si>
    <t>Total</t>
  </si>
  <si>
    <t xml:space="preserve">A   </t>
  </si>
  <si>
    <t>Senior Personnel</t>
  </si>
  <si>
    <t>/////////////////////</t>
  </si>
  <si>
    <t>Fac. Acad. Year salary</t>
  </si>
  <si>
    <t>Fac. Summer Salary</t>
  </si>
  <si>
    <t>Others</t>
  </si>
  <si>
    <t>Total A1-A5</t>
  </si>
  <si>
    <t xml:space="preserve">B   </t>
  </si>
  <si>
    <t>Other Personnel</t>
  </si>
  <si>
    <t>Undergrad students</t>
  </si>
  <si>
    <t>Secretarial/Clerical</t>
  </si>
  <si>
    <t>Other</t>
  </si>
  <si>
    <t xml:space="preserve">Subtotal  </t>
  </si>
  <si>
    <t>(A &amp; B)</t>
  </si>
  <si>
    <t xml:space="preserve">C   </t>
  </si>
  <si>
    <t>Fringe Benefits</t>
  </si>
  <si>
    <t xml:space="preserve">SubTotal </t>
  </si>
  <si>
    <t>(A + B + C)</t>
  </si>
  <si>
    <t xml:space="preserve">D   </t>
  </si>
  <si>
    <t>Equipment</t>
  </si>
  <si>
    <t>Total Equipment</t>
  </si>
  <si>
    <t xml:space="preserve">E   </t>
  </si>
  <si>
    <t>Travel</t>
  </si>
  <si>
    <t>Domestic &amp; Canada</t>
  </si>
  <si>
    <t>Foreign</t>
  </si>
  <si>
    <t xml:space="preserve">F   </t>
  </si>
  <si>
    <t>Participant Support Costs</t>
  </si>
  <si>
    <t>Stipends</t>
  </si>
  <si>
    <t>Subsistence</t>
  </si>
  <si>
    <t>F-total</t>
  </si>
  <si>
    <t>Total Participant Support Costs</t>
  </si>
  <si>
    <t xml:space="preserve">G   </t>
  </si>
  <si>
    <t>Other Direct Costs</t>
  </si>
  <si>
    <t>Materials &amp; Supplies</t>
  </si>
  <si>
    <t>Publication costs/page charges</t>
  </si>
  <si>
    <t>Consultant services</t>
  </si>
  <si>
    <t>Computer Services</t>
  </si>
  <si>
    <t>Subcontracts</t>
  </si>
  <si>
    <t>G-total</t>
  </si>
  <si>
    <t>Total Other Direct Costs</t>
  </si>
  <si>
    <t xml:space="preserve">H   </t>
  </si>
  <si>
    <t>Total Direct Costs (A through H)</t>
  </si>
  <si>
    <t xml:space="preserve">I   </t>
  </si>
  <si>
    <t>Indirect Costs</t>
  </si>
  <si>
    <t xml:space="preserve">J  </t>
  </si>
  <si>
    <t>Total Direct &amp; Indirect (H + I)</t>
  </si>
  <si>
    <t xml:space="preserve">K   </t>
  </si>
  <si>
    <t>Residual Funds</t>
  </si>
  <si>
    <t xml:space="preserve">L   </t>
  </si>
  <si>
    <t>Amount of this Request (J) or (J - K)</t>
  </si>
  <si>
    <t>Category</t>
  </si>
  <si>
    <t>Year1</t>
  </si>
  <si>
    <t>Year2</t>
  </si>
  <si>
    <t>Year3</t>
  </si>
  <si>
    <t>A</t>
  </si>
  <si>
    <t>Senior Personnel Totals</t>
  </si>
  <si>
    <t>B</t>
  </si>
  <si>
    <t>Other Personnel Totals</t>
  </si>
  <si>
    <t>C</t>
  </si>
  <si>
    <t>Fringe Benefit Totals</t>
  </si>
  <si>
    <t>Total of A, B, C</t>
  </si>
  <si>
    <t>D</t>
  </si>
  <si>
    <t>E</t>
  </si>
  <si>
    <t>Travel  Domestic</t>
  </si>
  <si>
    <t/>
  </si>
  <si>
    <t>Travel  Foreign</t>
  </si>
  <si>
    <t>F</t>
  </si>
  <si>
    <t>G</t>
  </si>
  <si>
    <t>Total Direct Costs</t>
  </si>
  <si>
    <t>H</t>
  </si>
  <si>
    <t>Total Indirect Costs</t>
  </si>
  <si>
    <t>I</t>
  </si>
  <si>
    <t>Total Direct &amp; Indirect Costs</t>
  </si>
  <si>
    <t>J</t>
  </si>
  <si>
    <t>Cost-Share</t>
  </si>
  <si>
    <t>K</t>
  </si>
  <si>
    <t>Total Amount of Request</t>
  </si>
  <si>
    <t>Relevent Information</t>
  </si>
  <si>
    <t>Overhead Rate (0.xx)</t>
  </si>
  <si>
    <t>Fac. Acad. Year Benefit Rate</t>
  </si>
  <si>
    <t>Fac. Summer Benefit Rate</t>
  </si>
  <si>
    <t>Staff Benefit Rate</t>
  </si>
  <si>
    <t>Postdoc Benefit Rate</t>
  </si>
  <si>
    <t>Graduate Benefit Rate</t>
  </si>
  <si>
    <t>Undergraduate Benefit Rate</t>
  </si>
  <si>
    <t>Other Faculty Benefit Rate</t>
  </si>
  <si>
    <t>Other Personnel Benefit Rate</t>
  </si>
  <si>
    <t>Year 4</t>
  </si>
  <si>
    <t>Year 5</t>
  </si>
  <si>
    <t>Year4</t>
  </si>
  <si>
    <t>Year5</t>
  </si>
  <si>
    <t>Tuition</t>
  </si>
  <si>
    <t>a</t>
  </si>
  <si>
    <t>b</t>
  </si>
  <si>
    <t>PI and Dates</t>
  </si>
  <si>
    <t xml:space="preserve">Fac. Summer Salary </t>
  </si>
  <si>
    <t>Basic NSF Budget Worksheet</t>
  </si>
  <si>
    <t>Grad students (No.)</t>
  </si>
  <si>
    <t>Technicians &amp; other professionals (No.)</t>
  </si>
  <si>
    <t xml:space="preserve"> Postdocs (No.)</t>
  </si>
  <si>
    <t>PERIOD OF GRANT</t>
  </si>
  <si>
    <t>Start Date 53% Rate</t>
  </si>
  <si>
    <t>End Date 53% Rate</t>
  </si>
  <si>
    <t>Days in 53% Range</t>
  </si>
  <si>
    <t>Months in 53% Range</t>
  </si>
  <si>
    <t>Months in 54.5% Range</t>
  </si>
  <si>
    <t>Full Annual Amount</t>
  </si>
  <si>
    <t>Monthly Amount</t>
  </si>
  <si>
    <t>START DATE</t>
  </si>
  <si>
    <t>Parameters:</t>
  </si>
  <si>
    <t>Duration</t>
  </si>
  <si>
    <t>%Increase</t>
  </si>
  <si>
    <t xml:space="preserve">Other </t>
  </si>
  <si>
    <t>Other (indirect exempt)</t>
  </si>
  <si>
    <t>7/1/18-6/30/19</t>
  </si>
  <si>
    <t>7/1/19-6/30/20</t>
  </si>
  <si>
    <t>7/1/20-6/30/21</t>
  </si>
  <si>
    <t>7/1/21-6/30/22</t>
  </si>
  <si>
    <t>07/01/22-06/30/23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</si>
</sst>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164" formatCode="&quot;$&quot;0_);\(&quot;$&quot;0\)"/>
    <numFmt numFmtId="165" formatCode="0.0%"/>
    <numFmt numFmtId="166" formatCode="0.000"/>
    <numFmt numFmtId="167" formatCode="&quot;$&quot;#,##0"/>
  </numFmts>
  <fonts count="12">
    <font>
      <sz val="10"/>
      <name val="Geneva"/>
    </font>
    <font>
      <b/>
      <sz val="10"/>
      <name val="Geneva"/>
    </font>
    <font>
      <sz val="10"/>
      <name val="Geneva"/>
    </font>
    <font>
      <sz val="10"/>
      <name val="Helv"/>
    </font>
    <font>
      <b/>
      <sz val="10"/>
      <name val="Helv"/>
    </font>
    <font>
      <b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Helv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0" borderId="0" xfId="0" applyNumberFormat="1" applyFont="1" applyProtection="1">
      <protection locked="0"/>
    </xf>
    <xf numFmtId="6" fontId="3" fillId="0" borderId="0" xfId="1" applyFont="1" applyProtection="1"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0" fontId="0" fillId="0" borderId="0" xfId="0" applyProtection="1"/>
    <xf numFmtId="165" fontId="7" fillId="0" borderId="1" xfId="2" applyNumberFormat="1" applyFont="1" applyBorder="1" applyProtection="1"/>
    <xf numFmtId="165" fontId="7" fillId="0" borderId="1" xfId="2" applyNumberFormat="1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Alignment="1" applyProtection="1"/>
    <xf numFmtId="0" fontId="6" fillId="0" borderId="0" xfId="0" applyFont="1"/>
    <xf numFmtId="0" fontId="0" fillId="0" borderId="0" xfId="0" applyAlignment="1" applyProtection="1"/>
    <xf numFmtId="166" fontId="0" fillId="0" borderId="0" xfId="0" applyNumberFormat="1" applyAlignment="1" applyProtection="1"/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5" fontId="10" fillId="0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6" fontId="3" fillId="2" borderId="0" xfId="1" applyFont="1" applyFill="1" applyBorder="1" applyAlignment="1" applyProtection="1">
      <alignment horizontal="right" wrapText="1"/>
      <protection locked="0"/>
    </xf>
    <xf numFmtId="167" fontId="6" fillId="2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wrapText="1"/>
      <protection locked="0"/>
    </xf>
    <xf numFmtId="164" fontId="3" fillId="0" borderId="0" xfId="0" applyNumberFormat="1" applyFont="1" applyBorder="1" applyProtection="1">
      <protection locked="0"/>
    </xf>
    <xf numFmtId="6" fontId="3" fillId="2" borderId="0" xfId="1" applyFont="1" applyFill="1" applyBorder="1" applyAlignment="1" applyProtection="1">
      <alignment wrapText="1"/>
      <protection locked="0"/>
    </xf>
    <xf numFmtId="6" fontId="3" fillId="2" borderId="0" xfId="1" applyNumberFormat="1" applyFont="1" applyFill="1" applyBorder="1" applyAlignment="1" applyProtection="1">
      <alignment wrapText="1"/>
      <protection locked="0"/>
    </xf>
    <xf numFmtId="6" fontId="3" fillId="2" borderId="0" xfId="1" applyFont="1" applyFill="1" applyBorder="1" applyProtection="1">
      <protection locked="0"/>
    </xf>
    <xf numFmtId="6" fontId="4" fillId="0" borderId="0" xfId="1" applyFont="1" applyAlignment="1" applyProtection="1">
      <alignment horizontal="right"/>
    </xf>
    <xf numFmtId="164" fontId="3" fillId="0" borderId="0" xfId="0" applyNumberFormat="1" applyFont="1" applyProtection="1"/>
    <xf numFmtId="6" fontId="3" fillId="0" borderId="0" xfId="1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6" fontId="4" fillId="0" borderId="0" xfId="1" applyFont="1" applyBorder="1" applyAlignment="1" applyProtection="1">
      <alignment wrapText="1"/>
    </xf>
    <xf numFmtId="6" fontId="4" fillId="0" borderId="0" xfId="1" applyFont="1" applyBorder="1" applyProtection="1"/>
    <xf numFmtId="6" fontId="4" fillId="0" borderId="0" xfId="1" applyFont="1" applyAlignment="1" applyProtection="1">
      <alignment wrapText="1"/>
    </xf>
    <xf numFmtId="6" fontId="4" fillId="0" borderId="0" xfId="1" applyFont="1" applyProtection="1"/>
    <xf numFmtId="6" fontId="3" fillId="0" borderId="0" xfId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165" fontId="3" fillId="0" borderId="0" xfId="0" applyNumberFormat="1" applyFont="1" applyAlignment="1" applyProtection="1">
      <alignment horizontal="right" wrapText="1"/>
    </xf>
    <xf numFmtId="165" fontId="3" fillId="0" borderId="0" xfId="0" applyNumberFormat="1" applyFont="1" applyAlignment="1" applyProtection="1">
      <alignment horizontal="right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6"/>
  <sheetViews>
    <sheetView tabSelected="1" topLeftCell="A55" zoomScaleNormal="100" workbookViewId="0">
      <selection activeCell="F98" sqref="F98"/>
    </sheetView>
  </sheetViews>
  <sheetFormatPr defaultColWidth="12.7109375" defaultRowHeight="12.75"/>
  <cols>
    <col min="1" max="1" width="13.5703125" style="1" customWidth="1"/>
    <col min="2" max="2" width="5.42578125" style="1" customWidth="1"/>
    <col min="3" max="3" width="38.85546875" style="1" customWidth="1"/>
    <col min="4" max="4" width="16.7109375" style="15" customWidth="1"/>
    <col min="5" max="5" width="15.7109375" style="1" customWidth="1"/>
    <col min="6" max="6" width="16.140625" style="1" customWidth="1"/>
    <col min="7" max="7" width="18.42578125" style="1" customWidth="1"/>
    <col min="8" max="8" width="18.5703125" style="1" customWidth="1"/>
    <col min="9" max="9" width="19.5703125" style="1" customWidth="1"/>
    <col min="10" max="10" width="20" style="1" customWidth="1"/>
    <col min="11" max="16384" width="12.7109375" style="1"/>
  </cols>
  <sheetData>
    <row r="1" spans="1:24">
      <c r="C1" s="4" t="s">
        <v>101</v>
      </c>
      <c r="E1" s="37" t="s">
        <v>114</v>
      </c>
      <c r="F1" s="28"/>
    </row>
    <row r="2" spans="1:24">
      <c r="C2" s="64"/>
      <c r="D2" s="64"/>
      <c r="E2" s="35" t="s">
        <v>115</v>
      </c>
      <c r="F2" s="33">
        <v>3</v>
      </c>
    </row>
    <row r="3" spans="1:24">
      <c r="C3" s="32" t="s">
        <v>113</v>
      </c>
      <c r="D3" s="59">
        <v>41820</v>
      </c>
      <c r="E3" s="36" t="s">
        <v>116</v>
      </c>
      <c r="F3" s="34">
        <v>0.03</v>
      </c>
    </row>
    <row r="5" spans="1:24">
      <c r="B5" s="2" t="s">
        <v>0</v>
      </c>
      <c r="C5" s="11" t="s">
        <v>99</v>
      </c>
      <c r="D5" s="12" t="s">
        <v>1</v>
      </c>
      <c r="E5" s="5" t="s">
        <v>2</v>
      </c>
      <c r="F5" s="5" t="s">
        <v>3</v>
      </c>
      <c r="G5" s="5" t="s">
        <v>92</v>
      </c>
      <c r="H5" s="5" t="s">
        <v>93</v>
      </c>
      <c r="I5" s="5" t="s">
        <v>4</v>
      </c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>
      <c r="A6" s="2" t="s">
        <v>5</v>
      </c>
      <c r="B6" s="2"/>
      <c r="C6" s="4" t="s">
        <v>6</v>
      </c>
      <c r="D6" s="13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2">
        <v>1</v>
      </c>
      <c r="B7" s="8"/>
      <c r="C7" s="3" t="s">
        <v>8</v>
      </c>
      <c r="D7" s="38">
        <v>0</v>
      </c>
      <c r="E7" s="39">
        <f>IF(E$87&lt;=$F$2,(1+$F$3)*D7,0)</f>
        <v>0</v>
      </c>
      <c r="F7" s="39">
        <f>IF(F$87&lt;=$F$2,(1+$F$3)*E7,0)</f>
        <v>0</v>
      </c>
      <c r="G7" s="39">
        <f>IF(G$87&lt;=$F$2,(1+$F$3)*F7,0)</f>
        <v>0</v>
      </c>
      <c r="H7" s="39">
        <f>IF(H$87&lt;=$F$2,(1+$F$3)*G7,0)</f>
        <v>0</v>
      </c>
      <c r="I7" s="45">
        <f>SUM(D7:H7)</f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2">
        <v>2</v>
      </c>
      <c r="B8" s="8"/>
      <c r="C8" s="3" t="s">
        <v>100</v>
      </c>
      <c r="D8" s="38">
        <v>0</v>
      </c>
      <c r="E8" s="39">
        <f t="shared" ref="E8:H11" si="0">IF(E$87&lt;=$F$2,(1+$F$3)*D8,0)</f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45">
        <f t="shared" ref="I8:I55" si="1">SUM(D8:H8)</f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2">
        <v>3</v>
      </c>
      <c r="B9" s="8"/>
      <c r="C9" s="3" t="s">
        <v>9</v>
      </c>
      <c r="D9" s="38"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45">
        <f t="shared" si="1"/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2">
        <v>4</v>
      </c>
      <c r="B10" s="8"/>
      <c r="C10" s="3" t="s">
        <v>9</v>
      </c>
      <c r="D10" s="38">
        <v>0</v>
      </c>
      <c r="E10" s="39">
        <f>IF(E$87&lt;=$F$2,(1+$F$3)*D10,0)</f>
        <v>0</v>
      </c>
      <c r="F10" s="39">
        <f>IF(F$87&lt;=$F$2,(1+$F$3)*E10,0)</f>
        <v>0</v>
      </c>
      <c r="G10" s="39">
        <f>IF(G$87&lt;=$F$2,(1+$F$3)*F10,0)</f>
        <v>0</v>
      </c>
      <c r="H10" s="39">
        <f>IF(H$87&lt;=$F$2,(1+$F$3)*G10,0)</f>
        <v>0</v>
      </c>
      <c r="I10" s="45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2">
        <v>5</v>
      </c>
      <c r="B11" s="8"/>
      <c r="C11" s="3" t="s">
        <v>10</v>
      </c>
      <c r="D11" s="38">
        <v>0</v>
      </c>
      <c r="E11" s="39">
        <f t="shared" si="0"/>
        <v>0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45">
        <f t="shared" si="1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2">
        <v>6</v>
      </c>
      <c r="B12" s="8"/>
      <c r="C12" s="62" t="s">
        <v>11</v>
      </c>
      <c r="D12" s="50">
        <f>SUM(D7:D11)</f>
        <v>0</v>
      </c>
      <c r="E12" s="51">
        <f>SUM(E7:E11)</f>
        <v>0</v>
      </c>
      <c r="F12" s="51">
        <f>SUM(F7:F11)</f>
        <v>0</v>
      </c>
      <c r="G12" s="51">
        <f>SUM(G7:G11)</f>
        <v>0</v>
      </c>
      <c r="H12" s="51">
        <f>SUM(H7:H11)</f>
        <v>0</v>
      </c>
      <c r="I12" s="45">
        <f t="shared" si="1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2" t="s">
        <v>12</v>
      </c>
      <c r="B13" s="8"/>
      <c r="C13" s="4" t="s">
        <v>13</v>
      </c>
      <c r="D13" s="40" t="s">
        <v>7</v>
      </c>
      <c r="E13" s="41" t="s">
        <v>7</v>
      </c>
      <c r="F13" s="41" t="s">
        <v>7</v>
      </c>
      <c r="G13" s="41" t="s">
        <v>7</v>
      </c>
      <c r="H13" s="41" t="s">
        <v>7</v>
      </c>
      <c r="I13" s="46" t="s">
        <v>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2">
        <v>1</v>
      </c>
      <c r="B14" s="8"/>
      <c r="C14" s="3" t="s">
        <v>104</v>
      </c>
      <c r="D14" s="42">
        <v>0</v>
      </c>
      <c r="E14" s="39">
        <f t="shared" ref="E14:H17" si="2">IF(E$87&lt;=$F$2,(1+$F$3)*D14,0)</f>
        <v>0</v>
      </c>
      <c r="F14" s="39">
        <f t="shared" si="2"/>
        <v>0</v>
      </c>
      <c r="G14" s="39">
        <f t="shared" si="2"/>
        <v>0</v>
      </c>
      <c r="H14" s="39">
        <f t="shared" si="2"/>
        <v>0</v>
      </c>
      <c r="I14" s="45">
        <f t="shared" si="1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2">
        <v>2</v>
      </c>
      <c r="B15" s="8"/>
      <c r="C15" s="3" t="s">
        <v>103</v>
      </c>
      <c r="D15" s="42"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45">
        <f t="shared" si="1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2">
        <v>3</v>
      </c>
      <c r="B16" s="8"/>
      <c r="C16" s="3" t="s">
        <v>102</v>
      </c>
      <c r="D16" s="43">
        <v>0</v>
      </c>
      <c r="E16" s="39">
        <f t="shared" si="2"/>
        <v>0</v>
      </c>
      <c r="F16" s="39">
        <f t="shared" si="2"/>
        <v>0</v>
      </c>
      <c r="G16" s="39">
        <f t="shared" si="2"/>
        <v>0</v>
      </c>
      <c r="H16" s="39">
        <f t="shared" si="2"/>
        <v>0</v>
      </c>
      <c r="I16" s="45">
        <f t="shared" si="1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2">
        <v>4</v>
      </c>
      <c r="B17" s="8"/>
      <c r="C17" s="3" t="s">
        <v>14</v>
      </c>
      <c r="D17" s="42">
        <v>0</v>
      </c>
      <c r="E17" s="39">
        <f t="shared" si="2"/>
        <v>0</v>
      </c>
      <c r="F17" s="39">
        <f t="shared" si="2"/>
        <v>0</v>
      </c>
      <c r="G17" s="39">
        <f t="shared" si="2"/>
        <v>0</v>
      </c>
      <c r="H17" s="39">
        <f t="shared" si="2"/>
        <v>0</v>
      </c>
      <c r="I17" s="45">
        <f t="shared" si="1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2">
        <v>5</v>
      </c>
      <c r="B18" s="8"/>
      <c r="C18" s="3" t="s">
        <v>15</v>
      </c>
      <c r="D18" s="42">
        <v>0</v>
      </c>
      <c r="E18" s="39">
        <f t="shared" ref="E18:H19" si="3">IF(E$87&lt;=$F$2,(1+$F$3)*D18,0)</f>
        <v>0</v>
      </c>
      <c r="F18" s="39">
        <f t="shared" si="3"/>
        <v>0</v>
      </c>
      <c r="G18" s="39">
        <f t="shared" si="3"/>
        <v>0</v>
      </c>
      <c r="H18" s="39">
        <f t="shared" si="3"/>
        <v>0</v>
      </c>
      <c r="I18" s="45">
        <f t="shared" si="1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2">
        <v>6</v>
      </c>
      <c r="B19" s="8"/>
      <c r="C19" s="3" t="s">
        <v>16</v>
      </c>
      <c r="D19" s="42"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45">
        <f t="shared" si="1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2" t="s">
        <v>17</v>
      </c>
      <c r="B20" s="8"/>
      <c r="C20" s="4" t="s">
        <v>18</v>
      </c>
      <c r="D20" s="50">
        <f>SUM(D14:D19)+D12</f>
        <v>0</v>
      </c>
      <c r="E20" s="51">
        <f>SUM(E14:E19)+E12</f>
        <v>0</v>
      </c>
      <c r="F20" s="51">
        <f>SUM(F14:F19)+F12</f>
        <v>0</v>
      </c>
      <c r="G20" s="51">
        <f>SUM(G14:G19)+G12</f>
        <v>0</v>
      </c>
      <c r="H20" s="51">
        <f>SUM(H14:H19)+H12</f>
        <v>0</v>
      </c>
      <c r="I20" s="45">
        <f t="shared" si="1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5" customFormat="1">
      <c r="A21" s="16" t="s">
        <v>19</v>
      </c>
      <c r="B21" s="17"/>
      <c r="C21" s="14" t="s">
        <v>20</v>
      </c>
      <c r="D21" s="50">
        <f>ROUND(D7*D76+D8*D77+D9*D77+D10*D77+D11*D82+D14*D79+D16*D80+D17*D81+D18*D78+D19*D83+D15*D78,0)</f>
        <v>0</v>
      </c>
      <c r="E21" s="51">
        <f>ROUND(E7*E76+E8*E77+E9*E77+E10*E77+E11*E82+E14*E79+E16*E80+E17*E81+E18*E78+E19*E83+E15*E78,0)</f>
        <v>0</v>
      </c>
      <c r="F21" s="51">
        <f>ROUND(F7*F76+F8*F77+F9*F77+F10*F77+F11*F82+F14*F79+F16*F80+F17*F81+F18*F78+F19*F83+F15*F78,0)</f>
        <v>0</v>
      </c>
      <c r="G21" s="51">
        <f>ROUND(G7*G76+G8*G77+G9*G77+G10*G77+G11*G82+G14*G79+G16*G80+G17*G81+G18*G78+G19*G83+G15*G78,0)</f>
        <v>0</v>
      </c>
      <c r="H21" s="51">
        <f>ROUND(H7*H76+H8*H77+H9*H77+H10*H77+H11*H82+H14*H79+H16*H80+H17*H81+H18*H78+H19*H83+H15*H78,0)</f>
        <v>0</v>
      </c>
      <c r="I21" s="45">
        <f t="shared" si="1"/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>
      <c r="A22" s="2" t="s">
        <v>21</v>
      </c>
      <c r="B22" s="8"/>
      <c r="C22" s="4" t="s">
        <v>22</v>
      </c>
      <c r="D22" s="50">
        <f>D20+D21</f>
        <v>0</v>
      </c>
      <c r="E22" s="51">
        <f>E20+E21</f>
        <v>0</v>
      </c>
      <c r="F22" s="51">
        <f>F20+F21</f>
        <v>0</v>
      </c>
      <c r="G22" s="51">
        <f>G20+G21</f>
        <v>0</v>
      </c>
      <c r="H22" s="51">
        <f>H20+H21</f>
        <v>0</v>
      </c>
      <c r="I22" s="45">
        <f t="shared" si="1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2" t="s">
        <v>23</v>
      </c>
      <c r="B23" s="8"/>
      <c r="C23" s="4" t="s">
        <v>24</v>
      </c>
      <c r="D23" s="40" t="s">
        <v>7</v>
      </c>
      <c r="E23" s="41" t="s">
        <v>7</v>
      </c>
      <c r="F23" s="41" t="s">
        <v>7</v>
      </c>
      <c r="G23" s="41" t="s">
        <v>7</v>
      </c>
      <c r="H23" s="41" t="s">
        <v>7</v>
      </c>
      <c r="I23" s="46" t="s">
        <v>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B24" s="9"/>
      <c r="C24" s="3"/>
      <c r="D24" s="42">
        <v>0</v>
      </c>
      <c r="E24" s="44">
        <v>0</v>
      </c>
      <c r="F24" s="44">
        <v>0</v>
      </c>
      <c r="G24" s="44">
        <v>0</v>
      </c>
      <c r="H24" s="44">
        <v>0</v>
      </c>
      <c r="I24" s="45">
        <f t="shared" si="1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B25" s="9"/>
      <c r="C25" s="3"/>
      <c r="D25" s="42">
        <v>0</v>
      </c>
      <c r="E25" s="44">
        <v>0</v>
      </c>
      <c r="F25" s="44">
        <v>0</v>
      </c>
      <c r="G25" s="44">
        <v>0</v>
      </c>
      <c r="H25" s="44">
        <v>0</v>
      </c>
      <c r="I25" s="45">
        <f t="shared" si="1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B26" s="9"/>
      <c r="C26" s="3"/>
      <c r="D26" s="42">
        <v>0</v>
      </c>
      <c r="E26" s="44">
        <v>0</v>
      </c>
      <c r="F26" s="44">
        <v>0</v>
      </c>
      <c r="G26" s="44">
        <v>0</v>
      </c>
      <c r="H26" s="44">
        <v>0</v>
      </c>
      <c r="I26" s="45">
        <f t="shared" si="1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B27" s="9"/>
      <c r="C27" s="3"/>
      <c r="D27" s="42">
        <v>0</v>
      </c>
      <c r="E27" s="44">
        <v>0</v>
      </c>
      <c r="F27" s="44">
        <v>0</v>
      </c>
      <c r="G27" s="44">
        <v>0</v>
      </c>
      <c r="H27" s="44">
        <v>0</v>
      </c>
      <c r="I27" s="45">
        <f t="shared" si="1"/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B28" s="9"/>
      <c r="C28" s="3"/>
      <c r="D28" s="42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9"/>
      <c r="C29" s="3"/>
      <c r="D29" s="42">
        <v>0</v>
      </c>
      <c r="E29" s="44">
        <v>0</v>
      </c>
      <c r="F29" s="44">
        <v>0</v>
      </c>
      <c r="G29" s="44">
        <v>0</v>
      </c>
      <c r="H29" s="44">
        <v>0</v>
      </c>
      <c r="I29" s="45">
        <f t="shared" si="1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B30" s="9"/>
      <c r="C30" s="3"/>
      <c r="D30" s="42">
        <v>0</v>
      </c>
      <c r="E30" s="44">
        <v>0</v>
      </c>
      <c r="F30" s="44">
        <v>0</v>
      </c>
      <c r="G30" s="44">
        <v>0</v>
      </c>
      <c r="H30" s="44">
        <v>0</v>
      </c>
      <c r="I30" s="45">
        <f t="shared" si="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B31" s="9"/>
      <c r="C31" s="62" t="s">
        <v>25</v>
      </c>
      <c r="D31" s="50">
        <f>SUM(D24:D30)</f>
        <v>0</v>
      </c>
      <c r="E31" s="51">
        <f>SUM(E24:E30)</f>
        <v>0</v>
      </c>
      <c r="F31" s="51">
        <f>SUM(F24:F30)</f>
        <v>0</v>
      </c>
      <c r="G31" s="51">
        <f>SUM(G24:G30)</f>
        <v>0</v>
      </c>
      <c r="H31" s="51">
        <f>SUM(H24:H30)</f>
        <v>0</v>
      </c>
      <c r="I31" s="45">
        <f t="shared" si="1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2" t="s">
        <v>26</v>
      </c>
      <c r="B32" s="8"/>
      <c r="C32" s="4" t="s">
        <v>27</v>
      </c>
      <c r="D32" s="40" t="s">
        <v>7</v>
      </c>
      <c r="E32" s="41" t="s">
        <v>7</v>
      </c>
      <c r="F32" s="41" t="s">
        <v>7</v>
      </c>
      <c r="G32" s="41" t="s">
        <v>7</v>
      </c>
      <c r="H32" s="41" t="s">
        <v>7</v>
      </c>
      <c r="I32" s="46" t="s">
        <v>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2">
        <v>1</v>
      </c>
      <c r="B33" s="8"/>
      <c r="C33" s="3" t="s">
        <v>28</v>
      </c>
      <c r="D33" s="42">
        <v>0</v>
      </c>
      <c r="E33" s="39">
        <f t="shared" ref="E33:H34" si="4">IF(E$87&lt;=$F$2,(1+$F$3)*D33,0)</f>
        <v>0</v>
      </c>
      <c r="F33" s="39">
        <f t="shared" si="4"/>
        <v>0</v>
      </c>
      <c r="G33" s="39">
        <f t="shared" si="4"/>
        <v>0</v>
      </c>
      <c r="H33" s="39">
        <f t="shared" si="4"/>
        <v>0</v>
      </c>
      <c r="I33" s="45">
        <f t="shared" si="1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2">
        <v>2</v>
      </c>
      <c r="B34" s="8"/>
      <c r="C34" s="3" t="s">
        <v>29</v>
      </c>
      <c r="D34" s="42">
        <v>0</v>
      </c>
      <c r="E34" s="39">
        <f t="shared" si="4"/>
        <v>0</v>
      </c>
      <c r="F34" s="39">
        <f t="shared" si="4"/>
        <v>0</v>
      </c>
      <c r="G34" s="39">
        <f t="shared" si="4"/>
        <v>0</v>
      </c>
      <c r="H34" s="39">
        <f t="shared" si="4"/>
        <v>0</v>
      </c>
      <c r="I34" s="45">
        <f t="shared" si="1"/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2" t="s">
        <v>30</v>
      </c>
      <c r="B35" s="8"/>
      <c r="C35" s="4" t="s">
        <v>31</v>
      </c>
      <c r="D35" s="40" t="s">
        <v>7</v>
      </c>
      <c r="E35" s="41" t="s">
        <v>7</v>
      </c>
      <c r="F35" s="41" t="s">
        <v>7</v>
      </c>
      <c r="G35" s="41" t="s">
        <v>7</v>
      </c>
      <c r="H35" s="41" t="s">
        <v>7</v>
      </c>
      <c r="I35" s="46" t="s">
        <v>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2">
        <v>1</v>
      </c>
      <c r="B36" s="8"/>
      <c r="C36" s="3" t="s">
        <v>32</v>
      </c>
      <c r="D36" s="42">
        <v>0</v>
      </c>
      <c r="E36" s="39">
        <f>IF(E$87&lt;=$F$2,(1+$F$3)*D36,0)</f>
        <v>0</v>
      </c>
      <c r="F36" s="39">
        <f>IF(F$87&lt;=$F$2,(1+$F$3)*E36,0)</f>
        <v>0</v>
      </c>
      <c r="G36" s="39">
        <f>IF(G$87&lt;=$F$2,(1+$F$3)*F36,0)</f>
        <v>0</v>
      </c>
      <c r="H36" s="39">
        <f>IF(H$87&lt;=$F$2,(1+$F$3)*G36,0)</f>
        <v>0</v>
      </c>
      <c r="I36" s="45">
        <f t="shared" si="1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2">
        <v>2</v>
      </c>
      <c r="B37" s="8"/>
      <c r="C37" s="3" t="s">
        <v>27</v>
      </c>
      <c r="D37" s="42">
        <v>0</v>
      </c>
      <c r="E37" s="39">
        <f t="shared" ref="E37:H39" si="5">IF(E$87&lt;=$F$2,(1+$F$3)*D37,0)</f>
        <v>0</v>
      </c>
      <c r="F37" s="39">
        <f t="shared" si="5"/>
        <v>0</v>
      </c>
      <c r="G37" s="39">
        <f t="shared" si="5"/>
        <v>0</v>
      </c>
      <c r="H37" s="39">
        <f t="shared" si="5"/>
        <v>0</v>
      </c>
      <c r="I37" s="45">
        <f t="shared" si="1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>
      <c r="A38" s="2">
        <v>3</v>
      </c>
      <c r="B38" s="8"/>
      <c r="C38" s="3" t="s">
        <v>33</v>
      </c>
      <c r="D38" s="42">
        <v>0</v>
      </c>
      <c r="E38" s="39">
        <f t="shared" si="5"/>
        <v>0</v>
      </c>
      <c r="F38" s="39">
        <f t="shared" si="5"/>
        <v>0</v>
      </c>
      <c r="G38" s="39">
        <f t="shared" si="5"/>
        <v>0</v>
      </c>
      <c r="H38" s="39">
        <f t="shared" si="5"/>
        <v>0</v>
      </c>
      <c r="I38" s="45">
        <f t="shared" si="1"/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>
      <c r="A39" s="2">
        <v>4</v>
      </c>
      <c r="B39" s="8"/>
      <c r="C39" s="3" t="s">
        <v>117</v>
      </c>
      <c r="D39" s="42">
        <v>0</v>
      </c>
      <c r="E39" s="39">
        <f t="shared" si="5"/>
        <v>0</v>
      </c>
      <c r="F39" s="39">
        <f t="shared" si="5"/>
        <v>0</v>
      </c>
      <c r="G39" s="39">
        <f t="shared" si="5"/>
        <v>0</v>
      </c>
      <c r="H39" s="39">
        <f t="shared" si="5"/>
        <v>0</v>
      </c>
      <c r="I39" s="45">
        <f t="shared" si="1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>
      <c r="A40" s="2" t="s">
        <v>34</v>
      </c>
      <c r="B40" s="8"/>
      <c r="C40" s="62" t="s">
        <v>35</v>
      </c>
      <c r="D40" s="50">
        <f>SUM(D36:D39)</f>
        <v>0</v>
      </c>
      <c r="E40" s="51">
        <f>SUM(E36:E39)</f>
        <v>0</v>
      </c>
      <c r="F40" s="51">
        <f>SUM(F36:F39)</f>
        <v>0</v>
      </c>
      <c r="G40" s="51">
        <f>SUM(G36:G39)</f>
        <v>0</v>
      </c>
      <c r="H40" s="51">
        <f>SUM(H36:H39)</f>
        <v>0</v>
      </c>
      <c r="I40" s="45">
        <f t="shared" si="1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>
      <c r="A41" s="2" t="s">
        <v>36</v>
      </c>
      <c r="B41" s="8"/>
      <c r="C41" s="62" t="s">
        <v>37</v>
      </c>
      <c r="D41" s="40" t="s">
        <v>7</v>
      </c>
      <c r="E41" s="41" t="s">
        <v>7</v>
      </c>
      <c r="F41" s="41" t="s">
        <v>7</v>
      </c>
      <c r="G41" s="41" t="s">
        <v>7</v>
      </c>
      <c r="H41" s="41" t="s">
        <v>7</v>
      </c>
      <c r="I41" s="46" t="s">
        <v>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2">
        <v>1</v>
      </c>
      <c r="B42" s="8"/>
      <c r="C42" s="3" t="s">
        <v>38</v>
      </c>
      <c r="D42" s="42">
        <v>0</v>
      </c>
      <c r="E42" s="39">
        <f t="shared" ref="E42:H46" si="6">IF(E$87&lt;=$F$2,(1+$F$3)*D42,0)</f>
        <v>0</v>
      </c>
      <c r="F42" s="39">
        <f t="shared" si="6"/>
        <v>0</v>
      </c>
      <c r="G42" s="39">
        <f t="shared" si="6"/>
        <v>0</v>
      </c>
      <c r="H42" s="39">
        <f t="shared" si="6"/>
        <v>0</v>
      </c>
      <c r="I42" s="45">
        <f t="shared" si="1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2">
        <v>2</v>
      </c>
      <c r="B43" s="8"/>
      <c r="C43" s="3" t="s">
        <v>39</v>
      </c>
      <c r="D43" s="42">
        <v>0</v>
      </c>
      <c r="E43" s="39">
        <f t="shared" si="6"/>
        <v>0</v>
      </c>
      <c r="F43" s="39">
        <f t="shared" si="6"/>
        <v>0</v>
      </c>
      <c r="G43" s="39">
        <f t="shared" si="6"/>
        <v>0</v>
      </c>
      <c r="H43" s="39">
        <f t="shared" si="6"/>
        <v>0</v>
      </c>
      <c r="I43" s="45">
        <f t="shared" si="1"/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2">
        <v>3</v>
      </c>
      <c r="B44" s="8"/>
      <c r="C44" s="3" t="s">
        <v>40</v>
      </c>
      <c r="D44" s="42">
        <v>0</v>
      </c>
      <c r="E44" s="39">
        <f t="shared" si="6"/>
        <v>0</v>
      </c>
      <c r="F44" s="39">
        <f t="shared" si="6"/>
        <v>0</v>
      </c>
      <c r="G44" s="39">
        <f t="shared" si="6"/>
        <v>0</v>
      </c>
      <c r="H44" s="39">
        <f t="shared" si="6"/>
        <v>0</v>
      </c>
      <c r="I44" s="45">
        <f t="shared" si="1"/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2">
        <v>4</v>
      </c>
      <c r="B45" s="8"/>
      <c r="C45" s="3" t="s">
        <v>41</v>
      </c>
      <c r="D45" s="42">
        <v>0</v>
      </c>
      <c r="E45" s="39">
        <f t="shared" si="6"/>
        <v>0</v>
      </c>
      <c r="F45" s="39">
        <f t="shared" si="6"/>
        <v>0</v>
      </c>
      <c r="G45" s="39">
        <f t="shared" si="6"/>
        <v>0</v>
      </c>
      <c r="H45" s="39">
        <f t="shared" si="6"/>
        <v>0</v>
      </c>
      <c r="I45" s="45">
        <f t="shared" si="1"/>
        <v>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2">
        <v>5</v>
      </c>
      <c r="B46" s="8"/>
      <c r="C46" s="3" t="s">
        <v>42</v>
      </c>
      <c r="D46" s="42">
        <v>0</v>
      </c>
      <c r="E46" s="39">
        <f t="shared" si="6"/>
        <v>0</v>
      </c>
      <c r="F46" s="39">
        <f t="shared" si="6"/>
        <v>0</v>
      </c>
      <c r="G46" s="39">
        <f t="shared" si="6"/>
        <v>0</v>
      </c>
      <c r="H46" s="39">
        <f t="shared" si="6"/>
        <v>0</v>
      </c>
      <c r="I46" s="45">
        <f t="shared" si="1"/>
        <v>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2">
        <v>6</v>
      </c>
      <c r="B47" s="8" t="s">
        <v>97</v>
      </c>
      <c r="C47" s="3" t="s">
        <v>96</v>
      </c>
      <c r="D47" s="42">
        <v>0</v>
      </c>
      <c r="E47" s="39">
        <f t="shared" ref="E47:H48" si="7">IF(E$87&lt;=$F$2,(1+$F$3)*D47,0)</f>
        <v>0</v>
      </c>
      <c r="F47" s="39">
        <f t="shared" si="7"/>
        <v>0</v>
      </c>
      <c r="G47" s="39">
        <f t="shared" si="7"/>
        <v>0</v>
      </c>
      <c r="H47" s="39">
        <f t="shared" si="7"/>
        <v>0</v>
      </c>
      <c r="I47" s="45">
        <f t="shared" si="1"/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2">
        <v>6</v>
      </c>
      <c r="B48" s="8" t="s">
        <v>98</v>
      </c>
      <c r="C48" s="3" t="s">
        <v>118</v>
      </c>
      <c r="D48" s="42">
        <v>0</v>
      </c>
      <c r="E48" s="39">
        <f t="shared" si="7"/>
        <v>0</v>
      </c>
      <c r="F48" s="39">
        <f t="shared" si="7"/>
        <v>0</v>
      </c>
      <c r="G48" s="39">
        <f t="shared" si="7"/>
        <v>0</v>
      </c>
      <c r="H48" s="39">
        <f t="shared" si="7"/>
        <v>0</v>
      </c>
      <c r="I48" s="45">
        <f t="shared" si="1"/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2" t="s">
        <v>43</v>
      </c>
      <c r="B49" s="2"/>
      <c r="C49" s="10" t="s">
        <v>44</v>
      </c>
      <c r="D49" s="52">
        <f>SUM(D42:D48)</f>
        <v>0</v>
      </c>
      <c r="E49" s="53">
        <f>SUM(E42:E48)</f>
        <v>0</v>
      </c>
      <c r="F49" s="53">
        <f>SUM(F42:F48)</f>
        <v>0</v>
      </c>
      <c r="G49" s="53">
        <f>SUM(G42:G48)</f>
        <v>0</v>
      </c>
      <c r="H49" s="53">
        <f>SUM(H42:H48)</f>
        <v>0</v>
      </c>
      <c r="I49" s="45">
        <f t="shared" si="1"/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2" t="s">
        <v>45</v>
      </c>
      <c r="B50" s="2"/>
      <c r="C50" s="4" t="s">
        <v>46</v>
      </c>
      <c r="D50" s="53">
        <f>D49+D40+D34+D33+D31+D22</f>
        <v>0</v>
      </c>
      <c r="E50" s="53">
        <f>E49+E40+E34+E33+E31+E22</f>
        <v>0</v>
      </c>
      <c r="F50" s="53">
        <f>F49+F40+F34+F33+F31+F22</f>
        <v>0</v>
      </c>
      <c r="G50" s="53">
        <f>G49+G40+G34+G33+G31+G22</f>
        <v>0</v>
      </c>
      <c r="H50" s="53">
        <f>H49+H40+H34+H33+H31+H22</f>
        <v>0</v>
      </c>
      <c r="I50" s="45">
        <f t="shared" si="1"/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C51" s="3"/>
      <c r="D51" s="54"/>
      <c r="E51" s="47"/>
      <c r="F51" s="47"/>
      <c r="G51" s="47"/>
      <c r="H51" s="47"/>
      <c r="I51" s="47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2" t="s">
        <v>47</v>
      </c>
      <c r="B52" s="2"/>
      <c r="C52" s="4" t="s">
        <v>48</v>
      </c>
      <c r="D52" s="53">
        <f>ROUND((D50-D40-D31-D46-D47)*D75,0)</f>
        <v>0</v>
      </c>
      <c r="E52" s="53">
        <f>ROUND((E50-E40-E31-E46-E47)*E75,0)</f>
        <v>0</v>
      </c>
      <c r="F52" s="53">
        <f>ROUND((F50-F40-F31-F46-F47)*F75,0)</f>
        <v>0</v>
      </c>
      <c r="G52" s="53">
        <f>ROUND((G50-G40-G31-G46-G47)*G75,0)</f>
        <v>0</v>
      </c>
      <c r="H52" s="53">
        <f>ROUND((H50-H40-H31-H46-H47)*H75,0)</f>
        <v>0</v>
      </c>
      <c r="I52" s="45">
        <f t="shared" si="1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2" t="s">
        <v>49</v>
      </c>
      <c r="B53" s="2"/>
      <c r="C53" s="4" t="s">
        <v>50</v>
      </c>
      <c r="D53" s="52">
        <f>D50+D52</f>
        <v>0</v>
      </c>
      <c r="E53" s="53">
        <f>E50+E52</f>
        <v>0</v>
      </c>
      <c r="F53" s="53">
        <f>F50+F52</f>
        <v>0</v>
      </c>
      <c r="G53" s="53">
        <f>G50+G52</f>
        <v>0</v>
      </c>
      <c r="H53" s="53">
        <f>H50+H52</f>
        <v>0</v>
      </c>
      <c r="I53" s="45">
        <f t="shared" si="1"/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2" t="s">
        <v>51</v>
      </c>
      <c r="B54" s="2"/>
      <c r="C54" s="4" t="s">
        <v>52</v>
      </c>
      <c r="D54" s="52">
        <v>0</v>
      </c>
      <c r="E54" s="53">
        <v>0</v>
      </c>
      <c r="F54" s="53">
        <v>0</v>
      </c>
      <c r="G54" s="53">
        <v>0</v>
      </c>
      <c r="H54" s="53">
        <v>0</v>
      </c>
      <c r="I54" s="45">
        <f t="shared" si="1"/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2" t="s">
        <v>53</v>
      </c>
      <c r="B55" s="2"/>
      <c r="C55" s="4" t="s">
        <v>54</v>
      </c>
      <c r="D55" s="52">
        <f>D53-D54</f>
        <v>0</v>
      </c>
      <c r="E55" s="53">
        <f>E53-E54</f>
        <v>0</v>
      </c>
      <c r="F55" s="53">
        <f>F53-F54</f>
        <v>0</v>
      </c>
      <c r="G55" s="53">
        <f>G53-G54</f>
        <v>0</v>
      </c>
      <c r="H55" s="53">
        <f>H53-H54</f>
        <v>0</v>
      </c>
      <c r="I55" s="45">
        <f t="shared" si="1"/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C56" s="3"/>
      <c r="D56" s="55"/>
      <c r="E56" s="48"/>
      <c r="F56" s="48"/>
      <c r="G56" s="48"/>
      <c r="H56" s="48"/>
      <c r="I56" s="4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C57" s="3"/>
      <c r="D57" s="55"/>
      <c r="E57" s="48"/>
      <c r="F57" s="48"/>
      <c r="G57" s="48"/>
      <c r="H57" s="48"/>
      <c r="I57" s="4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C58" s="63" t="s">
        <v>55</v>
      </c>
      <c r="D58" s="56" t="s">
        <v>56</v>
      </c>
      <c r="E58" s="49" t="s">
        <v>57</v>
      </c>
      <c r="F58" s="49" t="s">
        <v>58</v>
      </c>
      <c r="G58" s="49" t="s">
        <v>94</v>
      </c>
      <c r="H58" s="49" t="s">
        <v>95</v>
      </c>
      <c r="I58" s="49" t="s">
        <v>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2" t="s">
        <v>59</v>
      </c>
      <c r="B59" s="2"/>
      <c r="C59" s="3" t="s">
        <v>60</v>
      </c>
      <c r="D59" s="52">
        <f>D12</f>
        <v>0</v>
      </c>
      <c r="E59" s="53">
        <f>E12</f>
        <v>0</v>
      </c>
      <c r="F59" s="53">
        <f>F12</f>
        <v>0</v>
      </c>
      <c r="G59" s="53">
        <f>G12</f>
        <v>0</v>
      </c>
      <c r="H59" s="53">
        <f>H12</f>
        <v>0</v>
      </c>
      <c r="I59" s="45">
        <f>SUM(D59:H59)</f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2" t="s">
        <v>61</v>
      </c>
      <c r="B60" s="2"/>
      <c r="C60" s="3" t="s">
        <v>62</v>
      </c>
      <c r="D60" s="52">
        <f>D14+D15+D16+D17+D18+D19</f>
        <v>0</v>
      </c>
      <c r="E60" s="53">
        <f>E14+E15+E16+E17+E18+E19</f>
        <v>0</v>
      </c>
      <c r="F60" s="53">
        <f>F14+F15+F16+F17+F18+F19</f>
        <v>0</v>
      </c>
      <c r="G60" s="53">
        <f>G14+G15+G16+G17+G18+G19</f>
        <v>0</v>
      </c>
      <c r="H60" s="53">
        <f>H14+H15+H16+H17+H18+H19</f>
        <v>0</v>
      </c>
      <c r="I60" s="45">
        <f>SUM(D60:H60)</f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2" t="s">
        <v>63</v>
      </c>
      <c r="B61" s="2"/>
      <c r="C61" s="3" t="s">
        <v>64</v>
      </c>
      <c r="D61" s="52">
        <f>D21</f>
        <v>0</v>
      </c>
      <c r="E61" s="53">
        <f>E21</f>
        <v>0</v>
      </c>
      <c r="F61" s="53">
        <f>F21</f>
        <v>0</v>
      </c>
      <c r="G61" s="53">
        <f>G21</f>
        <v>0</v>
      </c>
      <c r="H61" s="53">
        <f>H21</f>
        <v>0</v>
      </c>
      <c r="I61" s="45">
        <f>SUM(D61:H61)</f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C62" s="3" t="s">
        <v>65</v>
      </c>
      <c r="D62" s="52">
        <f>D59+D60+D61</f>
        <v>0</v>
      </c>
      <c r="E62" s="53">
        <f>E59+E60+E61</f>
        <v>0</v>
      </c>
      <c r="F62" s="53">
        <f>F59+F60+F61</f>
        <v>0</v>
      </c>
      <c r="G62" s="53">
        <f>G59+G60+G61</f>
        <v>0</v>
      </c>
      <c r="H62" s="53">
        <f>H59+H60+H61</f>
        <v>0</v>
      </c>
      <c r="I62" s="45">
        <f>SUM(D62:H62)</f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2" t="s">
        <v>66</v>
      </c>
      <c r="B63" s="2"/>
      <c r="C63" s="3" t="s">
        <v>24</v>
      </c>
      <c r="D63" s="52">
        <f>D31</f>
        <v>0</v>
      </c>
      <c r="E63" s="53">
        <f>E31</f>
        <v>0</v>
      </c>
      <c r="F63" s="53">
        <f>F31</f>
        <v>0</v>
      </c>
      <c r="G63" s="53">
        <f>G31</f>
        <v>0</v>
      </c>
      <c r="H63" s="53">
        <f>H31</f>
        <v>0</v>
      </c>
      <c r="I63" s="45">
        <f>SUM(D63:F63)</f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2" t="s">
        <v>67</v>
      </c>
      <c r="B64" s="2"/>
      <c r="C64" s="3" t="s">
        <v>68</v>
      </c>
      <c r="D64" s="52">
        <f t="shared" ref="D64:F65" si="8">D33</f>
        <v>0</v>
      </c>
      <c r="E64" s="53">
        <f t="shared" si="8"/>
        <v>0</v>
      </c>
      <c r="F64" s="53">
        <f t="shared" si="8"/>
        <v>0</v>
      </c>
      <c r="G64" s="53">
        <f>G33</f>
        <v>0</v>
      </c>
      <c r="H64" s="53">
        <f>H33</f>
        <v>0</v>
      </c>
      <c r="I64" s="45">
        <f>SUM(D64:H64)</f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2" t="s">
        <v>69</v>
      </c>
      <c r="B65" s="2"/>
      <c r="C65" s="3" t="s">
        <v>70</v>
      </c>
      <c r="D65" s="52">
        <f t="shared" si="8"/>
        <v>0</v>
      </c>
      <c r="E65" s="53">
        <f t="shared" si="8"/>
        <v>0</v>
      </c>
      <c r="F65" s="53">
        <f t="shared" si="8"/>
        <v>0</v>
      </c>
      <c r="G65" s="53">
        <f>G34</f>
        <v>0</v>
      </c>
      <c r="H65" s="53">
        <f>H34</f>
        <v>0</v>
      </c>
      <c r="I65" s="45">
        <f>SUM(D65:F65)</f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2" t="s">
        <v>71</v>
      </c>
      <c r="B66" s="2"/>
      <c r="C66" s="3" t="s">
        <v>37</v>
      </c>
      <c r="D66" s="52">
        <f>D40+D49</f>
        <v>0</v>
      </c>
      <c r="E66" s="53">
        <f>E40+E49</f>
        <v>0</v>
      </c>
      <c r="F66" s="53">
        <f>F40+F49</f>
        <v>0</v>
      </c>
      <c r="G66" s="53">
        <f>G40+G49</f>
        <v>0</v>
      </c>
      <c r="H66" s="53">
        <f>H40+H49</f>
        <v>0</v>
      </c>
      <c r="I66" s="45">
        <f>SUM(D66:H66)</f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2" t="s">
        <v>72</v>
      </c>
      <c r="B67" s="2"/>
      <c r="C67" s="3" t="s">
        <v>73</v>
      </c>
      <c r="D67" s="52">
        <f>D62+D63+D64+D65+D66</f>
        <v>0</v>
      </c>
      <c r="E67" s="53">
        <f>E62+E63+E64+E65+E66</f>
        <v>0</v>
      </c>
      <c r="F67" s="53">
        <f>F62+F63+F64+F65+F66</f>
        <v>0</v>
      </c>
      <c r="G67" s="53">
        <f>G62+G63+G64+G65+G66</f>
        <v>0</v>
      </c>
      <c r="H67" s="53">
        <f>H62+H63+H64+H65+H66</f>
        <v>0</v>
      </c>
      <c r="I67" s="45">
        <f>SUM(D67:H67)</f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2" t="s">
        <v>74</v>
      </c>
      <c r="B68" s="2"/>
      <c r="C68" s="3" t="s">
        <v>75</v>
      </c>
      <c r="D68" s="52">
        <f>D52</f>
        <v>0</v>
      </c>
      <c r="E68" s="53">
        <f>E52</f>
        <v>0</v>
      </c>
      <c r="F68" s="53">
        <f>F52</f>
        <v>0</v>
      </c>
      <c r="G68" s="53">
        <f>G52</f>
        <v>0</v>
      </c>
      <c r="H68" s="53">
        <f>H52</f>
        <v>0</v>
      </c>
      <c r="I68" s="45">
        <f>SUM(D68:H68)</f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2" t="s">
        <v>76</v>
      </c>
      <c r="B69" s="2"/>
      <c r="C69" s="3" t="s">
        <v>77</v>
      </c>
      <c r="D69" s="52">
        <f>D67+D68</f>
        <v>0</v>
      </c>
      <c r="E69" s="53">
        <f>E67+E68</f>
        <v>0</v>
      </c>
      <c r="F69" s="53">
        <f>F67+F68</f>
        <v>0</v>
      </c>
      <c r="G69" s="53">
        <f>G67+G68</f>
        <v>0</v>
      </c>
      <c r="H69" s="53">
        <f>H67+H68</f>
        <v>0</v>
      </c>
      <c r="I69" s="45">
        <f>SUM(D69:H69)</f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2" t="s">
        <v>78</v>
      </c>
      <c r="B70" s="2"/>
      <c r="C70" s="3" t="s">
        <v>79</v>
      </c>
      <c r="D70" s="52">
        <v>0</v>
      </c>
      <c r="E70" s="53">
        <v>0</v>
      </c>
      <c r="F70" s="53">
        <v>0</v>
      </c>
      <c r="G70" s="53">
        <v>0</v>
      </c>
      <c r="H70" s="53">
        <v>0</v>
      </c>
      <c r="I70" s="45">
        <f>SUM(D70:F70)</f>
        <v>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2" t="s">
        <v>80</v>
      </c>
      <c r="B71" s="2"/>
      <c r="C71" s="3" t="s">
        <v>81</v>
      </c>
      <c r="D71" s="52">
        <f>D69-D70</f>
        <v>0</v>
      </c>
      <c r="E71" s="53">
        <f>E69-E70</f>
        <v>0</v>
      </c>
      <c r="F71" s="53">
        <f>F69-F70</f>
        <v>0</v>
      </c>
      <c r="G71" s="53">
        <f>G69-G70</f>
        <v>0</v>
      </c>
      <c r="H71" s="53">
        <f>H69-H70</f>
        <v>0</v>
      </c>
      <c r="I71" s="45">
        <f>SUM(D71:H71)</f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C72" s="3"/>
      <c r="D72" s="55"/>
      <c r="E72" s="48"/>
      <c r="F72" s="48"/>
      <c r="G72" s="48"/>
      <c r="H72" s="4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>
      <c r="C73" s="3"/>
      <c r="D73" s="55"/>
      <c r="E73" s="48"/>
      <c r="F73" s="48"/>
      <c r="G73" s="48"/>
      <c r="H73" s="4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C74" s="3" t="s">
        <v>82</v>
      </c>
      <c r="D74" s="55"/>
      <c r="E74" s="48"/>
      <c r="F74" s="48"/>
      <c r="G74" s="48"/>
      <c r="H74" s="48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C75" s="3" t="s">
        <v>83</v>
      </c>
      <c r="D75" s="57">
        <v>0.54</v>
      </c>
      <c r="E75" s="57">
        <v>0.54</v>
      </c>
      <c r="F75" s="57">
        <v>0.54</v>
      </c>
      <c r="G75" s="57">
        <v>0.54</v>
      </c>
      <c r="H75" s="57">
        <v>0.54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C76" s="3" t="s">
        <v>84</v>
      </c>
      <c r="D76" s="57">
        <v>0.28299999999999997</v>
      </c>
      <c r="E76" s="57">
        <v>0.28299999999999997</v>
      </c>
      <c r="F76" s="57">
        <v>0.28299999999999997</v>
      </c>
      <c r="G76" s="57">
        <v>0.28299999999999997</v>
      </c>
      <c r="H76" s="57">
        <v>0.28299999999999997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C77" s="3" t="s">
        <v>85</v>
      </c>
      <c r="D77" s="57">
        <v>0.11</v>
      </c>
      <c r="E77" s="57">
        <v>0.11</v>
      </c>
      <c r="F77" s="57">
        <v>0.11</v>
      </c>
      <c r="G77" s="57">
        <v>0.11</v>
      </c>
      <c r="H77" s="57">
        <v>0.11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C78" s="3" t="s">
        <v>86</v>
      </c>
      <c r="D78" s="57">
        <v>0.34499999999999997</v>
      </c>
      <c r="E78" s="57">
        <v>0.34499999999999997</v>
      </c>
      <c r="F78" s="57">
        <v>0.34499999999999997</v>
      </c>
      <c r="G78" s="57">
        <v>0.34499999999999997</v>
      </c>
      <c r="H78" s="57">
        <v>0.34499999999999997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C79" s="3" t="s">
        <v>87</v>
      </c>
      <c r="D79" s="57">
        <v>0.24</v>
      </c>
      <c r="E79" s="57">
        <v>0.24</v>
      </c>
      <c r="F79" s="57">
        <v>0.24</v>
      </c>
      <c r="G79" s="57">
        <v>0.24</v>
      </c>
      <c r="H79" s="57">
        <v>0.24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C80" s="3" t="s">
        <v>88</v>
      </c>
      <c r="D80" s="57">
        <v>0</v>
      </c>
      <c r="E80" s="58">
        <v>0</v>
      </c>
      <c r="F80" s="58">
        <v>0</v>
      </c>
      <c r="G80" s="58">
        <v>0</v>
      </c>
      <c r="H80" s="58">
        <v>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C81" s="3" t="s">
        <v>89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C82" s="3" t="s">
        <v>90</v>
      </c>
      <c r="D82" s="57">
        <f>D76</f>
        <v>0.28299999999999997</v>
      </c>
      <c r="E82" s="57">
        <f>E76</f>
        <v>0.28299999999999997</v>
      </c>
      <c r="F82" s="57">
        <f>F76</f>
        <v>0.28299999999999997</v>
      </c>
      <c r="G82" s="57">
        <f>G76</f>
        <v>0.28299999999999997</v>
      </c>
      <c r="H82" s="57">
        <f>H76</f>
        <v>0.28299999999999997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C83" s="3" t="s">
        <v>91</v>
      </c>
      <c r="D83" s="57">
        <f>D78</f>
        <v>0.34499999999999997</v>
      </c>
      <c r="E83" s="57">
        <f>E78</f>
        <v>0.34499999999999997</v>
      </c>
      <c r="F83" s="57">
        <f>F78</f>
        <v>0.34499999999999997</v>
      </c>
      <c r="G83" s="57">
        <f>G78</f>
        <v>0.34499999999999997</v>
      </c>
      <c r="H83" s="57">
        <f>H78</f>
        <v>0.34499999999999997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C84" s="3"/>
      <c r="D84" s="55"/>
      <c r="E84" s="48"/>
      <c r="F84" s="48"/>
      <c r="G84" s="48"/>
      <c r="H84" s="4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C85" s="31" t="s">
        <v>105</v>
      </c>
      <c r="D85" s="60" t="s">
        <v>119</v>
      </c>
      <c r="E85" s="60" t="s">
        <v>120</v>
      </c>
      <c r="F85" s="60" t="s">
        <v>121</v>
      </c>
      <c r="G85" s="60" t="s">
        <v>122</v>
      </c>
      <c r="H85" s="61" t="s">
        <v>123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18"/>
      <c r="D86" s="19">
        <v>0.54</v>
      </c>
      <c r="E86" s="19">
        <v>0.54</v>
      </c>
      <c r="F86" s="19">
        <v>0.54</v>
      </c>
      <c r="G86" s="20">
        <v>0.54</v>
      </c>
      <c r="H86" s="20">
        <v>0.54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idden="1">
      <c r="A87" s="18"/>
      <c r="D87" s="21"/>
      <c r="E87">
        <v>2</v>
      </c>
      <c r="F87">
        <v>3</v>
      </c>
      <c r="G87">
        <v>4</v>
      </c>
      <c r="H87">
        <v>5</v>
      </c>
      <c r="I87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idden="1">
      <c r="C88" s="21" t="s">
        <v>106</v>
      </c>
      <c r="D88" s="23">
        <v>38898</v>
      </c>
      <c r="E88"/>
      <c r="F88"/>
      <c r="G88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idden="1">
      <c r="C89" s="30" t="s">
        <v>107</v>
      </c>
      <c r="D89" s="24">
        <v>39262</v>
      </c>
      <c r="E89" s="25"/>
      <c r="F89"/>
      <c r="G89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idden="1">
      <c r="C90" s="21" t="s">
        <v>108</v>
      </c>
      <c r="D90" s="26">
        <f>DAYS360(D3,D89)</f>
        <v>-2521</v>
      </c>
      <c r="E90" s="25"/>
      <c r="F90"/>
      <c r="G90"/>
      <c r="H90" s="2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idden="1">
      <c r="C91" s="21" t="s">
        <v>109</v>
      </c>
      <c r="D91" s="27">
        <f>ROUND((D90/30),1)</f>
        <v>-84</v>
      </c>
      <c r="E91" s="25"/>
      <c r="F91"/>
      <c r="G91"/>
      <c r="H91" s="2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idden="1">
      <c r="C92" s="21" t="s">
        <v>110</v>
      </c>
      <c r="D92" s="27">
        <f>12-D91</f>
        <v>96</v>
      </c>
      <c r="E92" s="25"/>
      <c r="F92"/>
      <c r="G92"/>
      <c r="H92" s="2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idden="1">
      <c r="C93" s="23" t="s">
        <v>111</v>
      </c>
      <c r="D93" s="7">
        <f>ROUND((D50-D40-D31-D46-D47),0)</f>
        <v>0</v>
      </c>
      <c r="E93" s="7"/>
      <c r="F93" s="25"/>
      <c r="G93" s="25"/>
      <c r="H93" s="2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idden="1">
      <c r="C94" s="21" t="s">
        <v>112</v>
      </c>
      <c r="D94" s="7">
        <f>D93/12</f>
        <v>0</v>
      </c>
      <c r="E94" s="25"/>
      <c r="F94" s="29"/>
      <c r="G94" s="29"/>
      <c r="H94" s="2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D95" s="1"/>
      <c r="E95" s="3"/>
      <c r="F95" s="1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C96" s="3"/>
      <c r="D96" s="1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3:24">
      <c r="C97" s="3"/>
      <c r="D97" s="1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3:24">
      <c r="C98" s="3"/>
      <c r="D98" s="1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3:24">
      <c r="C99" s="3"/>
      <c r="D99" s="1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3:24">
      <c r="C100" s="3"/>
      <c r="D100" s="1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3:24">
      <c r="C101" s="3"/>
      <c r="D101" s="1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3:24">
      <c r="C102" s="3"/>
      <c r="D102" s="1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3:24">
      <c r="C103" s="3"/>
      <c r="D103" s="1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3:24">
      <c r="C104" s="3"/>
      <c r="D104" s="1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3:24">
      <c r="C105" s="3"/>
      <c r="D105" s="1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3:24">
      <c r="C106" s="3"/>
      <c r="D106" s="1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3:24">
      <c r="C107" s="3"/>
      <c r="D107" s="1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3:24">
      <c r="C108" s="3"/>
      <c r="D108" s="1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3:24">
      <c r="C109" s="3"/>
      <c r="D109" s="1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3:24">
      <c r="C110" s="3"/>
      <c r="D110" s="1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3:24">
      <c r="C111" s="3"/>
      <c r="D111" s="1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3:24">
      <c r="C112" s="3"/>
      <c r="D112" s="1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3:24">
      <c r="C113" s="3"/>
      <c r="D113" s="1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3:24">
      <c r="C114" s="3"/>
      <c r="D114" s="1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3:24">
      <c r="C115" s="3"/>
      <c r="D115" s="1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3:24">
      <c r="C116" s="3"/>
      <c r="D116" s="1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</sheetData>
  <mergeCells count="1">
    <mergeCell ref="C2:D2"/>
  </mergeCells>
  <phoneticPr fontId="0" type="noConversion"/>
  <printOptions headings="1" gridLines="1" gridLinesSet="0"/>
  <pageMargins left="0.59" right="0.22" top="0.57999999999999996" bottom="0.69" header="0.4" footer="0.5"/>
  <pageSetup scale="50" orientation="portrait" horizontalDpi="1200" verticalDpi="1200" r:id="rId1"/>
  <headerFooter alignWithMargins="0">
    <oddHeader>&amp;f</oddHeader>
    <oddFooter>Page &amp;p</oddFooter>
  </headerFooter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NSF basic 2015</vt:lpstr>
      <vt:lpstr>'NSF basic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Haring, Debra</dc:creator>
  <cp:lastModifiedBy>Debra Haring</cp:lastModifiedBy>
  <cp:lastPrinted>2010-04-12T17:55:52Z</cp:lastPrinted>
  <dcterms:created xsi:type="dcterms:W3CDTF">1998-07-24T18:23:43Z</dcterms:created>
  <dcterms:modified xsi:type="dcterms:W3CDTF">2017-09-28T12:30:47Z</dcterms:modified>
</cp:coreProperties>
</file>