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150" windowHeight="8115"/>
  </bookViews>
  <sheets>
    <sheet name="EEO_2yr" sheetId="2" r:id="rId1"/>
  </sheets>
  <definedNames>
    <definedName name="_xlnm.Print_Area" localSheetId="0">EEO_2yr!$A$1:$H$216</definedName>
  </definedNames>
  <calcPr calcId="125725"/>
</workbook>
</file>

<file path=xl/calcChain.xml><?xml version="1.0" encoding="utf-8"?>
<calcChain xmlns="http://schemas.openxmlformats.org/spreadsheetml/2006/main">
  <c r="C9" i="2"/>
  <c r="C10"/>
  <c r="C11"/>
  <c r="C15" s="1"/>
  <c r="C12"/>
  <c r="C13"/>
  <c r="C14"/>
  <c r="D9"/>
  <c r="D10"/>
  <c r="D11"/>
  <c r="D12"/>
  <c r="D13"/>
  <c r="D14"/>
  <c r="C8"/>
  <c r="D8"/>
  <c r="D76"/>
  <c r="D74"/>
  <c r="D79"/>
  <c r="D78"/>
  <c r="D77"/>
  <c r="D75"/>
  <c r="D73"/>
  <c r="C77"/>
  <c r="C76"/>
  <c r="C75"/>
  <c r="C74"/>
  <c r="C73"/>
  <c r="C79"/>
  <c r="C78"/>
  <c r="F9"/>
  <c r="F10"/>
  <c r="F11"/>
  <c r="F12"/>
  <c r="F13"/>
  <c r="F14"/>
  <c r="F8"/>
  <c r="G9"/>
  <c r="G10"/>
  <c r="G11"/>
  <c r="G12"/>
  <c r="G13"/>
  <c r="G14"/>
  <c r="G8"/>
  <c r="G76"/>
  <c r="G74"/>
  <c r="G79"/>
  <c r="G78"/>
  <c r="G77"/>
  <c r="G75"/>
  <c r="G73"/>
  <c r="F77"/>
  <c r="F76"/>
  <c r="F75"/>
  <c r="F79"/>
  <c r="F78"/>
  <c r="F74"/>
  <c r="F73"/>
  <c r="B163"/>
  <c r="B109"/>
  <c r="B55"/>
  <c r="D214"/>
  <c r="C214"/>
  <c r="D201"/>
  <c r="C201"/>
  <c r="G205"/>
  <c r="G192"/>
  <c r="G179"/>
  <c r="G166"/>
  <c r="G151"/>
  <c r="G138"/>
  <c r="G125"/>
  <c r="G112"/>
  <c r="G97"/>
  <c r="G84"/>
  <c r="G71"/>
  <c r="G58"/>
  <c r="G42"/>
  <c r="D42"/>
  <c r="D58"/>
  <c r="D71"/>
  <c r="D84"/>
  <c r="D97"/>
  <c r="D112"/>
  <c r="D125"/>
  <c r="D138"/>
  <c r="D151"/>
  <c r="D166"/>
  <c r="D179"/>
  <c r="D192"/>
  <c r="D205"/>
  <c r="G51"/>
  <c r="G67"/>
  <c r="G80"/>
  <c r="G93"/>
  <c r="G106"/>
  <c r="G108" s="1"/>
  <c r="G121"/>
  <c r="G134"/>
  <c r="G147"/>
  <c r="G160"/>
  <c r="G175"/>
  <c r="G188"/>
  <c r="G201"/>
  <c r="G214"/>
  <c r="G216" s="1"/>
  <c r="F51"/>
  <c r="F67"/>
  <c r="F80"/>
  <c r="F93"/>
  <c r="F106"/>
  <c r="F121"/>
  <c r="F134"/>
  <c r="F147"/>
  <c r="F160"/>
  <c r="F175"/>
  <c r="F188"/>
  <c r="F201"/>
  <c r="F214"/>
  <c r="D51"/>
  <c r="D67"/>
  <c r="D80"/>
  <c r="D93"/>
  <c r="D106"/>
  <c r="D121"/>
  <c r="D134"/>
  <c r="D147"/>
  <c r="D160"/>
  <c r="D175"/>
  <c r="D188"/>
  <c r="C51"/>
  <c r="C67"/>
  <c r="C80"/>
  <c r="C93"/>
  <c r="C106"/>
  <c r="C121"/>
  <c r="C134"/>
  <c r="C147"/>
  <c r="D149" s="1"/>
  <c r="C160"/>
  <c r="C175"/>
  <c r="C188"/>
  <c r="D190" s="1"/>
  <c r="F15"/>
  <c r="G15"/>
  <c r="D15"/>
  <c r="D108"/>
  <c r="G177"/>
  <c r="D136" l="1"/>
  <c r="D69"/>
  <c r="D177"/>
  <c r="D123"/>
  <c r="D203"/>
  <c r="D82"/>
  <c r="D95"/>
  <c r="D216"/>
  <c r="D162"/>
  <c r="D53"/>
  <c r="G17"/>
  <c r="G190"/>
  <c r="G203"/>
  <c r="G162"/>
  <c r="G95"/>
  <c r="G136"/>
  <c r="G123"/>
  <c r="G82"/>
  <c r="G69"/>
  <c r="G53"/>
  <c r="G149"/>
  <c r="D17"/>
</calcChain>
</file>

<file path=xl/sharedStrings.xml><?xml version="1.0" encoding="utf-8"?>
<sst xmlns="http://schemas.openxmlformats.org/spreadsheetml/2006/main" count="228" uniqueCount="55">
  <si>
    <t>University-wide</t>
  </si>
  <si>
    <t>Eastman School of Music</t>
  </si>
  <si>
    <t>School of Nursing</t>
  </si>
  <si>
    <t>Central Administration</t>
  </si>
  <si>
    <t xml:space="preserve">Warner School </t>
  </si>
  <si>
    <t>Memorial Art Gallery</t>
  </si>
  <si>
    <t>FT</t>
  </si>
  <si>
    <t>PT</t>
  </si>
  <si>
    <t>Executive/Administrative/Managerial</t>
  </si>
  <si>
    <t>Faculty and Related Instructional</t>
  </si>
  <si>
    <t>Professional/Non-Faculty</t>
  </si>
  <si>
    <t>Secretarial/Clerical</t>
  </si>
  <si>
    <t>Technical/Paraprofessional</t>
  </si>
  <si>
    <t>Skilled Crafts</t>
  </si>
  <si>
    <t>Service/Maintenance</t>
  </si>
  <si>
    <t>School of Medicine and Dentistry</t>
  </si>
  <si>
    <t>Strong Memorial Hospital</t>
  </si>
  <si>
    <t>College: Arts &amp; Sciences</t>
  </si>
  <si>
    <t>University Total, Full- and Part-time</t>
  </si>
  <si>
    <t>Division Total, FT + PT</t>
  </si>
  <si>
    <t>EEO Work Force by Division</t>
  </si>
  <si>
    <t>University of Rochester Staff</t>
  </si>
  <si>
    <t>Instructor &amp; Fellow</t>
  </si>
  <si>
    <t>Resident</t>
  </si>
  <si>
    <t>EDC Assoc</t>
  </si>
  <si>
    <t>Assoc Resident</t>
  </si>
  <si>
    <t>Research Resident</t>
  </si>
  <si>
    <t>Resident Non-MD</t>
  </si>
  <si>
    <t>Graduate Teaching Asst</t>
  </si>
  <si>
    <t>Postdoctoral Research Assoc</t>
  </si>
  <si>
    <t>Fellow</t>
  </si>
  <si>
    <t>Departmental Fellow</t>
  </si>
  <si>
    <t>Visiting Grad Stud/Post Doc</t>
  </si>
  <si>
    <t>Graduate Research Asst</t>
  </si>
  <si>
    <t>Graduate Asst</t>
  </si>
  <si>
    <t>Student Asst (Not Teaching)</t>
  </si>
  <si>
    <t>Sr Faculty Assocs Pgm</t>
  </si>
  <si>
    <t>Graduate Student-No Emp Relshp</t>
  </si>
  <si>
    <t xml:space="preserve">TAR Staff are excluded. </t>
  </si>
  <si>
    <t xml:space="preserve"> Data Source: Compensation/Human Resources Business Systems.</t>
  </si>
  <si>
    <t>Visit Professional/No Emp Rel</t>
  </si>
  <si>
    <t>Undergrad Student Teach Asst</t>
  </si>
  <si>
    <t>Undergrad Student Res Asst</t>
  </si>
  <si>
    <t>Job Categories in Divisions</t>
  </si>
  <si>
    <t>Medical Faculty Group</t>
  </si>
  <si>
    <r>
      <t>Health Sciences</t>
    </r>
    <r>
      <rPr>
        <sz val="8"/>
        <rFont val="Arial"/>
        <family val="2"/>
      </rPr>
      <t xml:space="preserve"> (previously Health Affairs)</t>
    </r>
  </si>
  <si>
    <t>Subtotal*</t>
  </si>
  <si>
    <t>Possibly Less, Probably More</t>
  </si>
  <si>
    <t>*Job titles listed below are excluded from Affirmative Action reporting (above):</t>
  </si>
  <si>
    <t>Fall 2009 and Fall 2010</t>
  </si>
  <si>
    <t>On 9/30/09</t>
  </si>
  <si>
    <t>On 9/30/10</t>
  </si>
  <si>
    <r>
      <t>Eastman Institute of Oral Health</t>
    </r>
    <r>
      <rPr>
        <sz val="8"/>
        <rFont val="Arial"/>
        <family val="2"/>
      </rPr>
      <t xml:space="preserve"> (EDC)</t>
    </r>
  </si>
  <si>
    <t xml:space="preserve">Simon School </t>
  </si>
  <si>
    <t>College: Engineering and Laser Lab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</si>
</sst>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 val="double"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sz val="8"/>
      <color indexed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2" fillId="0" borderId="0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0" fillId="0" borderId="0" xfId="0" applyFont="1"/>
    <xf numFmtId="3" fontId="2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41" fontId="5" fillId="0" borderId="0" xfId="0" applyNumberFormat="1" applyFont="1"/>
    <xf numFmtId="41" fontId="2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1" applyNumberFormat="1" applyFont="1"/>
    <xf numFmtId="0" fontId="11" fillId="2" borderId="0" xfId="0" applyFont="1" applyFill="1"/>
    <xf numFmtId="0" fontId="0" fillId="2" borderId="0" xfId="0" applyFill="1"/>
    <xf numFmtId="0" fontId="0" fillId="2" borderId="1" xfId="0" applyFill="1" applyBorder="1"/>
    <xf numFmtId="0" fontId="6" fillId="2" borderId="1" xfId="0" applyFont="1" applyFill="1" applyBorder="1" applyAlignment="1">
      <alignment wrapText="1"/>
    </xf>
    <xf numFmtId="0" fontId="6" fillId="2" borderId="0" xfId="0" applyFont="1" applyFill="1"/>
    <xf numFmtId="0" fontId="6" fillId="0" borderId="2" xfId="0" applyFont="1" applyBorder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3" fontId="6" fillId="0" borderId="0" xfId="0" applyNumberFormat="1" applyFont="1"/>
    <xf numFmtId="0" fontId="14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1" fontId="6" fillId="0" borderId="4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41" fontId="15" fillId="0" borderId="0" xfId="1" applyNumberFormat="1" applyFont="1" applyBorder="1"/>
    <xf numFmtId="0" fontId="15" fillId="0" borderId="0" xfId="0" applyFont="1"/>
    <xf numFmtId="3" fontId="15" fillId="0" borderId="0" xfId="0" applyNumberFormat="1" applyFont="1"/>
    <xf numFmtId="0" fontId="2" fillId="0" borderId="0" xfId="0" applyFont="1"/>
    <xf numFmtId="0" fontId="14" fillId="0" borderId="3" xfId="0" applyFont="1" applyBorder="1" applyAlignment="1">
      <alignment vertical="center"/>
    </xf>
    <xf numFmtId="41" fontId="14" fillId="0" borderId="0" xfId="0" applyNumberFormat="1" applyFont="1" applyBorder="1"/>
    <xf numFmtId="0" fontId="14" fillId="0" borderId="0" xfId="0" applyFont="1"/>
    <xf numFmtId="3" fontId="14" fillId="0" borderId="0" xfId="0" applyNumberFormat="1" applyFont="1"/>
    <xf numFmtId="0" fontId="14" fillId="0" borderId="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41" fontId="14" fillId="0" borderId="4" xfId="0" applyNumberFormat="1" applyFont="1" applyBorder="1"/>
    <xf numFmtId="0" fontId="0" fillId="2" borderId="0" xfId="0" applyFill="1" applyBorder="1"/>
    <xf numFmtId="3" fontId="2" fillId="2" borderId="1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wrapText="1"/>
    </xf>
    <xf numFmtId="41" fontId="6" fillId="0" borderId="0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0" xfId="0" applyBorder="1"/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41" fontId="6" fillId="3" borderId="7" xfId="1" applyNumberFormat="1" applyFont="1" applyFill="1" applyBorder="1"/>
    <xf numFmtId="41" fontId="3" fillId="0" borderId="8" xfId="1" applyNumberFormat="1" applyFont="1" applyBorder="1"/>
    <xf numFmtId="41" fontId="3" fillId="0" borderId="2" xfId="1" applyNumberFormat="1" applyFont="1" applyFill="1" applyBorder="1"/>
    <xf numFmtId="3" fontId="7" fillId="0" borderId="0" xfId="0" applyNumberFormat="1" applyFont="1"/>
    <xf numFmtId="0" fontId="7" fillId="0" borderId="0" xfId="0" applyFont="1"/>
    <xf numFmtId="41" fontId="14" fillId="0" borderId="0" xfId="1" applyNumberFormat="1" applyFont="1" applyBorder="1" applyAlignment="1">
      <alignment horizontal="right"/>
    </xf>
    <xf numFmtId="41" fontId="15" fillId="0" borderId="5" xfId="1" applyNumberFormat="1" applyFont="1" applyBorder="1"/>
    <xf numFmtId="0" fontId="8" fillId="0" borderId="0" xfId="0" applyFont="1"/>
    <xf numFmtId="41" fontId="14" fillId="0" borderId="0" xfId="1" applyNumberFormat="1" applyFont="1"/>
    <xf numFmtId="41" fontId="14" fillId="0" borderId="5" xfId="1" applyNumberFormat="1" applyFont="1" applyBorder="1" applyAlignment="1">
      <alignment horizontal="right"/>
    </xf>
    <xf numFmtId="41" fontId="14" fillId="0" borderId="6" xfId="1" applyNumberFormat="1" applyFont="1" applyBorder="1" applyAlignment="1">
      <alignment horizontal="right"/>
    </xf>
    <xf numFmtId="41" fontId="15" fillId="0" borderId="5" xfId="0" applyNumberFormat="1" applyFont="1" applyBorder="1"/>
    <xf numFmtId="41" fontId="14" fillId="0" borderId="0" xfId="0" applyNumberFormat="1" applyFont="1"/>
    <xf numFmtId="41" fontId="14" fillId="0" borderId="5" xfId="0" applyNumberFormat="1" applyFont="1" applyBorder="1"/>
    <xf numFmtId="41" fontId="14" fillId="0" borderId="6" xfId="0" applyNumberFormat="1" applyFont="1" applyBorder="1"/>
    <xf numFmtId="41" fontId="12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left" vertical="center"/>
    </xf>
    <xf numFmtId="0" fontId="13" fillId="0" borderId="0" xfId="0" applyFont="1" applyBorder="1"/>
    <xf numFmtId="3" fontId="2" fillId="0" borderId="0" xfId="0" applyNumberFormat="1" applyFont="1" applyBorder="1"/>
    <xf numFmtId="3" fontId="5" fillId="0" borderId="0" xfId="0" applyNumberFormat="1" applyFont="1" applyBorder="1"/>
    <xf numFmtId="0" fontId="14" fillId="0" borderId="0" xfId="0" applyFont="1" applyAlignment="1">
      <alignment horizontal="right"/>
    </xf>
    <xf numFmtId="0" fontId="6" fillId="0" borderId="0" xfId="0" applyFont="1" applyBorder="1"/>
    <xf numFmtId="41" fontId="6" fillId="0" borderId="8" xfId="1" applyNumberFormat="1" applyFont="1" applyBorder="1"/>
    <xf numFmtId="41" fontId="6" fillId="0" borderId="8" xfId="0" applyNumberFormat="1" applyFont="1" applyBorder="1"/>
    <xf numFmtId="41" fontId="3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/>
    <xf numFmtId="3" fontId="5" fillId="0" borderId="0" xfId="0" applyNumberFormat="1" applyFont="1" applyBorder="1" applyAlignment="1"/>
    <xf numFmtId="3" fontId="2" fillId="0" borderId="0" xfId="0" applyNumberFormat="1" applyFont="1" applyBorder="1" applyAlignment="1"/>
    <xf numFmtId="0" fontId="6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3" fontId="0" fillId="0" borderId="0" xfId="0" applyNumberFormat="1" applyFill="1"/>
    <xf numFmtId="0" fontId="6" fillId="0" borderId="0" xfId="0" applyFont="1" applyFill="1"/>
    <xf numFmtId="0" fontId="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229"/>
  <sheetViews>
    <sheetView showGridLines="0" tabSelected="1" zoomScaleNormal="85" zoomScaleSheetLayoutView="100" workbookViewId="0">
      <selection activeCell="A3" sqref="A3"/>
    </sheetView>
  </sheetViews>
  <sheetFormatPr defaultRowHeight="12.75"/>
  <cols>
    <col min="1" max="1" width="3" customWidth="1"/>
    <col min="2" max="2" width="32" customWidth="1"/>
    <col min="3" max="3" width="9.42578125" customWidth="1"/>
    <col min="5" max="5" width="2.7109375" customWidth="1"/>
    <col min="6" max="6" width="9.7109375" customWidth="1"/>
    <col min="7" max="7" width="8.7109375" customWidth="1"/>
    <col min="8" max="8" width="2.7109375" customWidth="1"/>
    <col min="14" max="14" width="1.7109375" customWidth="1"/>
    <col min="15" max="15" width="2.85546875" customWidth="1"/>
    <col min="20" max="20" width="3.28515625" customWidth="1"/>
    <col min="25" max="25" width="3.5703125" customWidth="1"/>
    <col min="30" max="30" width="3.5703125" customWidth="1"/>
    <col min="35" max="35" width="3.7109375" customWidth="1"/>
    <col min="40" max="40" width="2.7109375" customWidth="1"/>
    <col min="45" max="45" width="3.28515625" customWidth="1"/>
    <col min="50" max="50" width="3.28515625" customWidth="1"/>
    <col min="55" max="55" width="3.85546875" customWidth="1"/>
    <col min="60" max="60" width="5" customWidth="1"/>
    <col min="65" max="65" width="4.85546875" customWidth="1"/>
  </cols>
  <sheetData>
    <row r="1" spans="1:77" ht="19.5" customHeight="1">
      <c r="A1" s="21" t="s">
        <v>21</v>
      </c>
      <c r="B1" s="22"/>
      <c r="C1" s="22"/>
      <c r="D1" s="22"/>
      <c r="E1" s="22"/>
      <c r="F1" s="22"/>
      <c r="G1" s="22"/>
      <c r="H1" s="22"/>
    </row>
    <row r="2" spans="1:77" ht="15.75">
      <c r="A2" s="21" t="s">
        <v>20</v>
      </c>
      <c r="B2" s="22"/>
      <c r="C2" s="22"/>
      <c r="D2" s="22"/>
      <c r="E2" s="22"/>
      <c r="F2" s="22"/>
      <c r="G2" s="22"/>
      <c r="H2" s="22"/>
    </row>
    <row r="3" spans="1:77" ht="20.25" customHeight="1">
      <c r="A3" s="21"/>
      <c r="B3" s="25" t="s">
        <v>49</v>
      </c>
      <c r="C3" s="22"/>
      <c r="D3" s="22"/>
      <c r="E3" s="22"/>
      <c r="F3" s="22"/>
      <c r="G3" s="22"/>
      <c r="H3" s="22"/>
    </row>
    <row r="4" spans="1:77" ht="13.5" thickBot="1">
      <c r="A4" s="23"/>
      <c r="B4" s="24" t="s">
        <v>43</v>
      </c>
      <c r="C4" s="23"/>
      <c r="D4" s="23"/>
      <c r="E4" s="23"/>
      <c r="F4" s="23"/>
      <c r="G4" s="23"/>
      <c r="H4" s="23"/>
    </row>
    <row r="5" spans="1:77" ht="13.5" thickTop="1"/>
    <row r="6" spans="1:77">
      <c r="A6" s="72"/>
      <c r="B6" s="2"/>
      <c r="C6" s="71"/>
      <c r="D6" s="81" t="s">
        <v>50</v>
      </c>
      <c r="E6" s="81"/>
      <c r="F6" s="71"/>
      <c r="G6" s="81" t="s">
        <v>51</v>
      </c>
      <c r="O6" s="1"/>
      <c r="Y6" s="8"/>
      <c r="AI6" s="8"/>
      <c r="AS6" s="4"/>
      <c r="BC6" s="1"/>
      <c r="BP6" s="4"/>
    </row>
    <row r="7" spans="1:77">
      <c r="A7" s="88" t="s">
        <v>0</v>
      </c>
      <c r="C7" s="34" t="s">
        <v>6</v>
      </c>
      <c r="D7" s="34" t="s">
        <v>7</v>
      </c>
      <c r="E7" s="34"/>
      <c r="F7" s="34" t="s">
        <v>6</v>
      </c>
      <c r="G7" s="34" t="s">
        <v>7</v>
      </c>
      <c r="O7" s="1"/>
      <c r="Y7" s="8"/>
      <c r="AI7" s="8"/>
      <c r="AS7" s="5"/>
      <c r="BC7" s="1"/>
      <c r="BP7" s="5"/>
    </row>
    <row r="8" spans="1:77" s="42" customFormat="1" ht="12">
      <c r="A8" s="40">
        <v>1</v>
      </c>
      <c r="B8" s="31" t="s">
        <v>8</v>
      </c>
      <c r="C8" s="41">
        <f t="shared" ref="C8:D8" si="0">C44+C60+C73+C86+C99+C114+C127+C140+C153+C168+C181+C194+C207</f>
        <v>1950</v>
      </c>
      <c r="D8" s="41">
        <f t="shared" si="0"/>
        <v>122</v>
      </c>
      <c r="E8" s="41"/>
      <c r="F8" s="41">
        <f>F44+F60+F73+F86+F99+F114+F127+F140+F153+F168+F181+F194+F207</f>
        <v>1994</v>
      </c>
      <c r="G8" s="41">
        <f>G44+G60+G73+G86+G99+G114+G127+G140+G153+G168+G181+G194+G207</f>
        <v>128</v>
      </c>
      <c r="O8" s="43"/>
      <c r="Y8" s="43"/>
      <c r="AI8" s="43"/>
      <c r="AS8" s="43"/>
      <c r="BC8" s="43"/>
      <c r="BM8" s="43"/>
      <c r="BP8" s="43"/>
      <c r="BQ8" s="43"/>
      <c r="BR8" s="43"/>
      <c r="BS8" s="43"/>
      <c r="BT8" s="43"/>
      <c r="BU8" s="43"/>
      <c r="BV8" s="43"/>
      <c r="BW8" s="43"/>
      <c r="BX8" s="43"/>
      <c r="BY8" s="43"/>
    </row>
    <row r="9" spans="1:77" s="42" customFormat="1" ht="12">
      <c r="A9" s="44">
        <v>2</v>
      </c>
      <c r="B9" s="32" t="s">
        <v>9</v>
      </c>
      <c r="C9" s="41">
        <f t="shared" ref="C9" si="1">C45+C61+C74+C87+C100+C115+C128+C141+C154+C169+C182+C195+C208</f>
        <v>2208</v>
      </c>
      <c r="D9" s="41">
        <f t="shared" ref="D9" si="2">D45+D61+D74+D87+D100+D115+D128+D141+D154+D169+D182+D195+D208</f>
        <v>210</v>
      </c>
      <c r="E9" s="41"/>
      <c r="F9" s="41">
        <f t="shared" ref="F9:F14" si="3">F45+F61+F74+F87+F100+F115+F128+F141+F154+F169+F182+F195+F208</f>
        <v>2267</v>
      </c>
      <c r="G9" s="41">
        <f t="shared" ref="G9:G14" si="4">G45+G61+G74+G87+G100+G115+G128+G141+G154+G169+G182+G195+G208</f>
        <v>214</v>
      </c>
      <c r="O9" s="43"/>
      <c r="Y9" s="43"/>
      <c r="AI9" s="43"/>
      <c r="AS9" s="43"/>
      <c r="BC9" s="43"/>
      <c r="BM9" s="43"/>
      <c r="BP9" s="43"/>
      <c r="BQ9" s="43"/>
      <c r="BR9" s="43"/>
      <c r="BS9" s="43"/>
      <c r="BT9" s="43"/>
      <c r="BU9" s="43"/>
      <c r="BV9" s="43"/>
      <c r="BW9" s="43"/>
      <c r="BX9" s="43"/>
      <c r="BY9" s="43"/>
    </row>
    <row r="10" spans="1:77" s="42" customFormat="1" ht="12">
      <c r="A10" s="44">
        <v>3</v>
      </c>
      <c r="B10" s="32" t="s">
        <v>10</v>
      </c>
      <c r="C10" s="41">
        <f t="shared" ref="C10" si="5">C46+C62+C75+C88+C101+C116+C129+C142+C155+C170+C183+C196+C209</f>
        <v>3915</v>
      </c>
      <c r="D10" s="41">
        <f t="shared" ref="D10" si="6">D46+D62+D75+D88+D101+D116+D129+D142+D155+D170+D183+D196+D209</f>
        <v>753</v>
      </c>
      <c r="E10" s="41"/>
      <c r="F10" s="41">
        <f t="shared" si="3"/>
        <v>4099</v>
      </c>
      <c r="G10" s="41">
        <f t="shared" si="4"/>
        <v>727</v>
      </c>
      <c r="O10" s="43"/>
      <c r="Y10" s="43"/>
      <c r="AI10" s="43"/>
      <c r="AS10" s="43"/>
      <c r="BC10" s="43"/>
      <c r="BM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</row>
    <row r="11" spans="1:77" s="42" customFormat="1" ht="12">
      <c r="A11" s="44">
        <v>4</v>
      </c>
      <c r="B11" s="32" t="s">
        <v>11</v>
      </c>
      <c r="C11" s="41">
        <f t="shared" ref="C11" si="7">C47+C63+C76+C89+C102+C117+C130+C143+C156+C171+C184+C197+C210</f>
        <v>2116</v>
      </c>
      <c r="D11" s="41">
        <f t="shared" ref="D11" si="8">D47+D63+D76+D89+D102+D117+D130+D143+D156+D171+D184+D197+D210</f>
        <v>313</v>
      </c>
      <c r="E11" s="41"/>
      <c r="F11" s="41">
        <f t="shared" si="3"/>
        <v>2114</v>
      </c>
      <c r="G11" s="41">
        <f t="shared" si="4"/>
        <v>295</v>
      </c>
      <c r="O11" s="43"/>
      <c r="Y11" s="43"/>
      <c r="AI11" s="43"/>
      <c r="AS11" s="43"/>
      <c r="BC11" s="43"/>
      <c r="BM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</row>
    <row r="12" spans="1:77" s="42" customFormat="1" ht="12">
      <c r="A12" s="44">
        <v>5</v>
      </c>
      <c r="B12" s="32" t="s">
        <v>12</v>
      </c>
      <c r="C12" s="41">
        <f t="shared" ref="C12" si="9">C48+C64+C77+C90+C103+C118+C131+C144+C157+C172+C185+C198+C211</f>
        <v>1744</v>
      </c>
      <c r="D12" s="41">
        <f t="shared" ref="D12" si="10">D48+D64+D77+D90+D103+D118+D131+D144+D157+D172+D185+D198+D211</f>
        <v>277</v>
      </c>
      <c r="E12" s="41"/>
      <c r="F12" s="41">
        <f t="shared" si="3"/>
        <v>1778</v>
      </c>
      <c r="G12" s="41">
        <f t="shared" si="4"/>
        <v>275</v>
      </c>
      <c r="O12" s="43"/>
      <c r="Y12" s="43"/>
      <c r="AI12" s="43"/>
      <c r="AS12" s="43"/>
      <c r="BC12" s="43"/>
      <c r="BM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</row>
    <row r="13" spans="1:77" s="42" customFormat="1" ht="12">
      <c r="A13" s="44">
        <v>6</v>
      </c>
      <c r="B13" s="32" t="s">
        <v>13</v>
      </c>
      <c r="C13" s="41">
        <f t="shared" ref="C13" si="11">C49+C65+C78+C91+C104+C119+C132+C145+C158+C173+C186+C199+C212</f>
        <v>237</v>
      </c>
      <c r="D13" s="41">
        <f t="shared" ref="D13" si="12">D49+D65+D78+D91+D104+D119+D132+D145+D158+D173+D186+D199+D212</f>
        <v>3</v>
      </c>
      <c r="E13" s="41"/>
      <c r="F13" s="41">
        <f t="shared" si="3"/>
        <v>240</v>
      </c>
      <c r="G13" s="41">
        <f t="shared" si="4"/>
        <v>2</v>
      </c>
      <c r="O13" s="43"/>
      <c r="Y13" s="43"/>
      <c r="AI13" s="43"/>
      <c r="AS13" s="43"/>
      <c r="BC13" s="43"/>
      <c r="BM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</row>
    <row r="14" spans="1:77" s="42" customFormat="1" ht="12">
      <c r="A14" s="45">
        <v>7</v>
      </c>
      <c r="B14" s="33" t="s">
        <v>14</v>
      </c>
      <c r="C14" s="46">
        <f t="shared" ref="C14" si="13">C50+C66+C79+C92+C105+C120+C133+C146+C159+C174+C187+C200+C213</f>
        <v>1159</v>
      </c>
      <c r="D14" s="46">
        <f t="shared" ref="D14" si="14">D50+D66+D79+D92+D105+D120+D133+D146+D159+D174+D187+D200+D213</f>
        <v>395</v>
      </c>
      <c r="E14" s="46"/>
      <c r="F14" s="46">
        <f t="shared" si="3"/>
        <v>1143</v>
      </c>
      <c r="G14" s="46">
        <f t="shared" si="4"/>
        <v>403</v>
      </c>
      <c r="O14" s="43"/>
      <c r="Y14" s="43"/>
      <c r="AI14" s="43"/>
      <c r="AS14" s="43"/>
      <c r="BC14" s="43"/>
      <c r="BM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</row>
    <row r="15" spans="1:77" s="37" customFormat="1" ht="12">
      <c r="A15" s="35"/>
      <c r="B15" s="89" t="s">
        <v>46</v>
      </c>
      <c r="C15" s="36">
        <f>SUM(C8:C14)</f>
        <v>13329</v>
      </c>
      <c r="D15" s="36">
        <f>SUM(D8:D14)</f>
        <v>2073</v>
      </c>
      <c r="E15" s="36"/>
      <c r="F15" s="36">
        <f>SUM(F8:F14)</f>
        <v>13635</v>
      </c>
      <c r="G15" s="36">
        <f>SUM(G8:G14)</f>
        <v>2044</v>
      </c>
      <c r="O15" s="38"/>
      <c r="Y15" s="38"/>
      <c r="AI15" s="38"/>
      <c r="AS15" s="38"/>
      <c r="BC15" s="38"/>
      <c r="BM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</row>
    <row r="16" spans="1:77" ht="13.5" thickBot="1">
      <c r="A16" s="2"/>
      <c r="B16" s="2"/>
      <c r="C16" s="20"/>
      <c r="D16" s="20"/>
      <c r="E16" s="20"/>
      <c r="F16" s="20"/>
      <c r="G16" s="20"/>
      <c r="J16" s="19"/>
      <c r="K16" s="19"/>
      <c r="O16" s="3"/>
      <c r="Y16" s="9"/>
      <c r="AI16" s="9"/>
      <c r="AS16" s="3"/>
      <c r="BC16" s="3"/>
      <c r="BM16" s="7"/>
      <c r="BN16" s="7"/>
      <c r="BO16" s="7"/>
      <c r="BP16" s="3"/>
      <c r="BQ16" s="7"/>
      <c r="BR16" s="7"/>
      <c r="BS16" s="7"/>
      <c r="BT16" s="7"/>
      <c r="BU16" s="7"/>
      <c r="BV16" s="7"/>
      <c r="BW16" s="7"/>
      <c r="BX16" s="7"/>
      <c r="BY16" s="7"/>
    </row>
    <row r="17" spans="1:77" s="2" customFormat="1" ht="14.25" thickTop="1" thickBot="1">
      <c r="B17" s="26" t="s">
        <v>18</v>
      </c>
      <c r="C17" s="58"/>
      <c r="D17" s="56">
        <f>+C15+D15</f>
        <v>15402</v>
      </c>
      <c r="E17" s="58"/>
      <c r="F17" s="58"/>
      <c r="G17" s="56">
        <f>+F15+G15</f>
        <v>15679</v>
      </c>
      <c r="O17" s="30"/>
      <c r="Y17" s="30"/>
      <c r="AI17" s="30"/>
      <c r="AS17" s="30"/>
      <c r="BC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</row>
    <row r="18" spans="1:77" ht="13.5" thickTop="1">
      <c r="A18" s="2"/>
      <c r="B18" s="10" t="s">
        <v>38</v>
      </c>
      <c r="C18" s="6"/>
      <c r="D18" s="3"/>
      <c r="E18" s="3"/>
      <c r="F18" s="3"/>
      <c r="G18" s="3"/>
      <c r="H18" s="3"/>
      <c r="I18" s="3"/>
      <c r="J18" s="6"/>
      <c r="L18" s="3"/>
      <c r="M18" s="3"/>
      <c r="N18" s="3"/>
      <c r="O18" s="3"/>
      <c r="Y18" s="9"/>
      <c r="AI18" s="9"/>
      <c r="AS18" s="3"/>
      <c r="BC18" s="3"/>
      <c r="BM18" s="7"/>
      <c r="BN18" s="7"/>
      <c r="BO18" s="7"/>
      <c r="BP18" s="3"/>
      <c r="BQ18" s="7"/>
      <c r="BR18" s="7"/>
      <c r="BS18" s="7"/>
      <c r="BT18" s="7"/>
      <c r="BU18" s="7"/>
      <c r="BV18" s="7"/>
      <c r="BW18" s="7"/>
      <c r="BX18" s="7"/>
      <c r="BY18" s="7"/>
    </row>
    <row r="19" spans="1:77">
      <c r="A19" s="2"/>
      <c r="B19" s="10"/>
      <c r="C19" s="6"/>
      <c r="D19" s="3"/>
      <c r="E19" s="3"/>
      <c r="F19" s="3"/>
      <c r="G19" s="3"/>
      <c r="H19" s="3"/>
      <c r="I19" s="3"/>
      <c r="J19" s="6"/>
      <c r="L19" s="3"/>
      <c r="M19" s="3"/>
      <c r="N19" s="3"/>
      <c r="O19" s="3"/>
      <c r="Y19" s="9"/>
      <c r="AI19" s="9"/>
      <c r="AS19" s="3"/>
      <c r="BC19" s="3"/>
      <c r="BM19" s="7"/>
      <c r="BN19" s="7"/>
      <c r="BO19" s="7"/>
      <c r="BP19" s="3"/>
      <c r="BQ19" s="7"/>
      <c r="BR19" s="7"/>
      <c r="BS19" s="7"/>
      <c r="BT19" s="7"/>
      <c r="BU19" s="7"/>
      <c r="BV19" s="7"/>
      <c r="BW19" s="7"/>
      <c r="BX19" s="7"/>
      <c r="BY19" s="7"/>
    </row>
    <row r="20" spans="1:77">
      <c r="A20" s="82"/>
      <c r="B20" s="53"/>
      <c r="C20" s="75"/>
      <c r="D20" s="76"/>
      <c r="E20" s="76"/>
      <c r="F20" s="76"/>
      <c r="G20" s="76"/>
      <c r="H20" s="76"/>
      <c r="I20" s="3"/>
      <c r="J20" s="6"/>
      <c r="L20" s="3"/>
      <c r="M20" s="3"/>
      <c r="N20" s="3"/>
      <c r="O20" s="3"/>
      <c r="Y20" s="9"/>
      <c r="AI20" s="9"/>
      <c r="AS20" s="3"/>
      <c r="BC20" s="3"/>
      <c r="BM20" s="7"/>
      <c r="BN20" s="7"/>
      <c r="BO20" s="7"/>
      <c r="BP20" s="3"/>
      <c r="BQ20" s="7"/>
      <c r="BR20" s="7"/>
      <c r="BS20" s="7"/>
      <c r="BT20" s="7"/>
      <c r="BU20" s="7"/>
      <c r="BV20" s="7"/>
      <c r="BW20" s="7"/>
      <c r="BX20" s="7"/>
      <c r="BY20" s="7"/>
    </row>
    <row r="21" spans="1:77">
      <c r="A21" s="82"/>
      <c r="B21" s="53"/>
      <c r="C21" s="75"/>
      <c r="D21" s="76"/>
      <c r="E21" s="76"/>
      <c r="F21" s="76"/>
      <c r="G21" s="76"/>
      <c r="H21" s="76"/>
      <c r="I21" s="3"/>
      <c r="J21" s="6"/>
      <c r="L21" s="3"/>
      <c r="M21" s="3"/>
      <c r="N21" s="3"/>
      <c r="O21" s="3"/>
      <c r="Y21" s="9"/>
      <c r="AI21" s="9"/>
      <c r="AS21" s="3"/>
      <c r="BC21" s="3"/>
      <c r="BM21" s="7"/>
      <c r="BN21" s="7"/>
      <c r="BO21" s="7"/>
      <c r="BP21" s="3"/>
      <c r="BQ21" s="7"/>
      <c r="BR21" s="7"/>
      <c r="BS21" s="7"/>
      <c r="BT21" s="7"/>
      <c r="BU21" s="7"/>
      <c r="BV21" s="7"/>
      <c r="BW21" s="7"/>
      <c r="BX21" s="7"/>
      <c r="BY21" s="7"/>
    </row>
    <row r="22" spans="1:77">
      <c r="A22" s="82" t="s">
        <v>48</v>
      </c>
      <c r="B22" s="53"/>
      <c r="C22" s="75"/>
      <c r="D22" s="76"/>
      <c r="E22" s="76"/>
      <c r="F22" s="76"/>
      <c r="G22" s="76"/>
      <c r="H22" s="76"/>
      <c r="I22" s="3"/>
      <c r="J22" s="6"/>
      <c r="L22" s="3"/>
      <c r="M22" s="3"/>
      <c r="N22" s="3"/>
      <c r="O22" s="3"/>
      <c r="Y22" s="9"/>
      <c r="AI22" s="9"/>
      <c r="AS22" s="3"/>
      <c r="BC22" s="3"/>
      <c r="BM22" s="7"/>
      <c r="BN22" s="7"/>
      <c r="BO22" s="7"/>
      <c r="BP22" s="3"/>
      <c r="BQ22" s="7"/>
      <c r="BR22" s="7"/>
      <c r="BS22" s="7"/>
      <c r="BT22" s="7"/>
      <c r="BU22" s="7"/>
      <c r="BV22" s="7"/>
      <c r="BW22" s="7"/>
      <c r="BX22" s="7"/>
      <c r="BY22" s="7"/>
    </row>
    <row r="23" spans="1:77" ht="12.6" customHeight="1">
      <c r="A23" s="82"/>
      <c r="B23" s="53"/>
      <c r="C23" s="75"/>
      <c r="D23" s="76"/>
      <c r="E23" s="76"/>
      <c r="F23" s="76"/>
      <c r="G23" s="76"/>
      <c r="H23" s="76"/>
      <c r="I23" s="3"/>
      <c r="J23" s="6"/>
      <c r="L23" s="3"/>
      <c r="M23" s="3"/>
      <c r="N23" s="3"/>
      <c r="O23" s="3"/>
      <c r="Y23" s="9"/>
      <c r="AI23" s="9"/>
      <c r="AS23" s="3"/>
      <c r="BC23" s="3"/>
      <c r="BM23" s="7"/>
      <c r="BN23" s="7"/>
      <c r="BO23" s="7"/>
      <c r="BP23" s="3"/>
      <c r="BQ23" s="7"/>
      <c r="BR23" s="7"/>
      <c r="BS23" s="7"/>
      <c r="BT23" s="7"/>
      <c r="BU23" s="7"/>
      <c r="BV23" s="7"/>
      <c r="BW23" s="7"/>
      <c r="BX23" s="7"/>
      <c r="BY23" s="7"/>
    </row>
    <row r="24" spans="1:77" ht="12.6" customHeight="1">
      <c r="A24" s="78"/>
      <c r="B24" s="76" t="s">
        <v>22</v>
      </c>
      <c r="C24" s="83" t="s">
        <v>32</v>
      </c>
      <c r="D24" s="83"/>
      <c r="E24" s="83"/>
      <c r="F24" s="83"/>
      <c r="G24" s="83"/>
      <c r="H24" s="76"/>
      <c r="I24" s="3"/>
      <c r="J24" s="6"/>
      <c r="L24" s="3"/>
      <c r="M24" s="3"/>
      <c r="N24" s="3"/>
      <c r="O24" s="3"/>
      <c r="Y24" s="9"/>
      <c r="AI24" s="9"/>
      <c r="AS24" s="3"/>
      <c r="BC24" s="3"/>
      <c r="BM24" s="7"/>
      <c r="BN24" s="7"/>
      <c r="BO24" s="7"/>
      <c r="BP24" s="3"/>
      <c r="BQ24" s="7"/>
      <c r="BR24" s="7"/>
      <c r="BS24" s="7"/>
      <c r="BT24" s="7"/>
      <c r="BU24" s="7"/>
      <c r="BV24" s="7"/>
      <c r="BW24" s="7"/>
      <c r="BX24" s="7"/>
      <c r="BY24" s="7"/>
    </row>
    <row r="25" spans="1:77" ht="12.6" customHeight="1">
      <c r="A25" s="78"/>
      <c r="B25" s="76" t="s">
        <v>23</v>
      </c>
      <c r="C25" s="83" t="s">
        <v>33</v>
      </c>
      <c r="D25" s="83"/>
      <c r="E25" s="83"/>
      <c r="F25" s="83"/>
      <c r="G25" s="83"/>
      <c r="H25" s="76"/>
      <c r="I25" s="3"/>
      <c r="J25" s="6"/>
      <c r="L25" s="3"/>
      <c r="M25" s="3"/>
      <c r="N25" s="3"/>
      <c r="O25" s="3"/>
      <c r="Y25" s="9"/>
      <c r="AI25" s="9"/>
      <c r="AS25" s="3"/>
      <c r="BC25" s="3"/>
      <c r="BM25" s="7"/>
      <c r="BN25" s="7"/>
      <c r="BO25" s="7"/>
      <c r="BP25" s="3"/>
      <c r="BQ25" s="7"/>
      <c r="BR25" s="7"/>
      <c r="BS25" s="7"/>
      <c r="BT25" s="7"/>
      <c r="BU25" s="7"/>
      <c r="BV25" s="7"/>
      <c r="BW25" s="7"/>
      <c r="BX25" s="7"/>
      <c r="BY25" s="7"/>
    </row>
    <row r="26" spans="1:77" ht="12.6" customHeight="1">
      <c r="A26" s="78"/>
      <c r="B26" s="76" t="s">
        <v>24</v>
      </c>
      <c r="C26" s="83" t="s">
        <v>34</v>
      </c>
      <c r="D26" s="83"/>
      <c r="E26" s="83"/>
      <c r="F26" s="83"/>
      <c r="G26" s="83"/>
      <c r="H26" s="76"/>
      <c r="I26" s="3"/>
      <c r="J26" s="6"/>
      <c r="L26" s="3"/>
      <c r="M26" s="3"/>
      <c r="N26" s="3"/>
      <c r="O26" s="3"/>
      <c r="Y26" s="9"/>
      <c r="AI26" s="9"/>
      <c r="AS26" s="3"/>
      <c r="BC26" s="3"/>
      <c r="BM26" s="7"/>
      <c r="BN26" s="7"/>
      <c r="BO26" s="7"/>
      <c r="BP26" s="3"/>
      <c r="BQ26" s="7"/>
      <c r="BR26" s="7"/>
      <c r="BS26" s="7"/>
      <c r="BT26" s="7"/>
      <c r="BU26" s="7"/>
      <c r="BV26" s="7"/>
      <c r="BW26" s="7"/>
      <c r="BX26" s="7"/>
      <c r="BY26" s="7"/>
    </row>
    <row r="27" spans="1:77" ht="12.6" customHeight="1">
      <c r="A27" s="78"/>
      <c r="B27" s="76" t="s">
        <v>25</v>
      </c>
      <c r="C27" s="83" t="s">
        <v>35</v>
      </c>
      <c r="D27" s="83"/>
      <c r="E27" s="83"/>
      <c r="F27" s="83"/>
      <c r="G27" s="83"/>
      <c r="H27" s="76"/>
      <c r="I27" s="3"/>
      <c r="J27" s="6"/>
      <c r="L27" s="3"/>
      <c r="M27" s="3"/>
      <c r="N27" s="3"/>
      <c r="O27" s="3"/>
      <c r="Y27" s="9"/>
      <c r="AI27" s="9"/>
      <c r="AS27" s="3"/>
      <c r="BC27" s="3"/>
      <c r="BM27" s="7"/>
      <c r="BN27" s="7"/>
      <c r="BO27" s="7"/>
      <c r="BP27" s="3"/>
      <c r="BQ27" s="7"/>
      <c r="BR27" s="7"/>
      <c r="BS27" s="7"/>
      <c r="BT27" s="7"/>
      <c r="BU27" s="7"/>
      <c r="BV27" s="7"/>
      <c r="BW27" s="7"/>
      <c r="BX27" s="7"/>
      <c r="BY27" s="7"/>
    </row>
    <row r="28" spans="1:77" ht="12.6" customHeight="1">
      <c r="A28" s="78"/>
      <c r="B28" s="76" t="s">
        <v>26</v>
      </c>
      <c r="C28" s="83" t="s">
        <v>36</v>
      </c>
      <c r="D28" s="83"/>
      <c r="E28" s="83"/>
      <c r="F28" s="83"/>
      <c r="G28" s="83"/>
      <c r="H28" s="76"/>
      <c r="I28" s="3"/>
      <c r="J28" s="6"/>
      <c r="L28" s="3"/>
      <c r="M28" s="3"/>
      <c r="N28" s="3"/>
      <c r="O28" s="3"/>
      <c r="Y28" s="9"/>
      <c r="AI28" s="9"/>
      <c r="AS28" s="3"/>
      <c r="BC28" s="3"/>
      <c r="BM28" s="7"/>
      <c r="BN28" s="7"/>
      <c r="BO28" s="7"/>
      <c r="BP28" s="3"/>
      <c r="BQ28" s="7"/>
      <c r="BR28" s="7"/>
      <c r="BS28" s="7"/>
      <c r="BT28" s="7"/>
      <c r="BU28" s="7"/>
      <c r="BV28" s="7"/>
      <c r="BW28" s="7"/>
      <c r="BX28" s="7"/>
      <c r="BY28" s="7"/>
    </row>
    <row r="29" spans="1:77" ht="12.6" customHeight="1">
      <c r="A29" s="78"/>
      <c r="B29" s="76" t="s">
        <v>27</v>
      </c>
      <c r="C29" s="83" t="s">
        <v>41</v>
      </c>
      <c r="D29" s="83"/>
      <c r="E29" s="83"/>
      <c r="F29" s="83"/>
      <c r="G29" s="83"/>
      <c r="H29" s="76"/>
      <c r="I29" s="3"/>
      <c r="J29" s="6"/>
      <c r="L29" s="3"/>
      <c r="M29" s="3"/>
      <c r="N29" s="3"/>
      <c r="O29" s="3"/>
      <c r="Y29" s="9"/>
      <c r="AI29" s="9"/>
      <c r="AS29" s="3"/>
      <c r="BC29" s="3"/>
      <c r="BM29" s="7"/>
      <c r="BN29" s="7"/>
      <c r="BO29" s="7"/>
      <c r="BP29" s="3"/>
      <c r="BQ29" s="7"/>
      <c r="BR29" s="7"/>
      <c r="BS29" s="7"/>
      <c r="BT29" s="7"/>
      <c r="BU29" s="7"/>
      <c r="BV29" s="7"/>
      <c r="BW29" s="7"/>
      <c r="BX29" s="7"/>
      <c r="BY29" s="7"/>
    </row>
    <row r="30" spans="1:77" ht="12.6" customHeight="1">
      <c r="A30" s="78"/>
      <c r="B30" s="76" t="s">
        <v>28</v>
      </c>
      <c r="C30" s="83" t="s">
        <v>42</v>
      </c>
      <c r="D30" s="83"/>
      <c r="E30" s="83"/>
      <c r="F30" s="83"/>
      <c r="G30" s="83"/>
      <c r="H30" s="76"/>
      <c r="I30" s="3"/>
      <c r="J30" s="6"/>
      <c r="L30" s="3"/>
      <c r="M30" s="3"/>
      <c r="N30" s="3"/>
      <c r="O30" s="3"/>
      <c r="Y30" s="9"/>
      <c r="AI30" s="9"/>
      <c r="AS30" s="3"/>
      <c r="BC30" s="3"/>
      <c r="BM30" s="7"/>
      <c r="BN30" s="7"/>
      <c r="BO30" s="7"/>
      <c r="BP30" s="3"/>
      <c r="BQ30" s="7"/>
      <c r="BR30" s="7"/>
      <c r="BS30" s="7"/>
      <c r="BT30" s="7"/>
      <c r="BU30" s="7"/>
      <c r="BV30" s="7"/>
      <c r="BW30" s="7"/>
      <c r="BX30" s="7"/>
      <c r="BY30" s="7"/>
    </row>
    <row r="31" spans="1:77" ht="12.6" customHeight="1">
      <c r="A31" s="78"/>
      <c r="B31" s="76" t="s">
        <v>29</v>
      </c>
      <c r="C31" s="83" t="s">
        <v>37</v>
      </c>
      <c r="D31" s="83"/>
      <c r="E31" s="83"/>
      <c r="F31" s="83"/>
      <c r="G31" s="83"/>
      <c r="H31" s="76"/>
      <c r="I31" s="3"/>
      <c r="J31" s="6"/>
      <c r="L31" s="3"/>
      <c r="M31" s="3"/>
      <c r="N31" s="3"/>
      <c r="O31" s="3"/>
      <c r="Y31" s="9"/>
      <c r="AI31" s="9"/>
      <c r="AS31" s="3"/>
      <c r="BC31" s="3"/>
      <c r="BM31" s="7"/>
      <c r="BN31" s="7"/>
      <c r="BO31" s="7"/>
      <c r="BP31" s="3"/>
      <c r="BQ31" s="7"/>
      <c r="BR31" s="7"/>
      <c r="BS31" s="7"/>
      <c r="BT31" s="7"/>
      <c r="BU31" s="7"/>
      <c r="BV31" s="7"/>
      <c r="BW31" s="7"/>
      <c r="BX31" s="7"/>
      <c r="BY31" s="7"/>
    </row>
    <row r="32" spans="1:77" ht="12.6" customHeight="1">
      <c r="A32" s="78"/>
      <c r="B32" s="76" t="s">
        <v>30</v>
      </c>
      <c r="C32" s="83" t="s">
        <v>40</v>
      </c>
      <c r="D32" s="83"/>
      <c r="E32" s="83"/>
      <c r="F32" s="83"/>
      <c r="G32" s="83"/>
      <c r="H32" s="76"/>
      <c r="I32" s="3"/>
      <c r="J32" s="6"/>
      <c r="L32" s="3"/>
      <c r="M32" s="3"/>
      <c r="N32" s="3"/>
      <c r="O32" s="3"/>
      <c r="Y32" s="9"/>
      <c r="AI32" s="9"/>
      <c r="AS32" s="3"/>
      <c r="BC32" s="3"/>
      <c r="BM32" s="7"/>
      <c r="BN32" s="7"/>
      <c r="BO32" s="7"/>
      <c r="BP32" s="3"/>
      <c r="BQ32" s="7"/>
      <c r="BR32" s="7"/>
      <c r="BS32" s="7"/>
      <c r="BT32" s="7"/>
      <c r="BU32" s="7"/>
      <c r="BV32" s="7"/>
      <c r="BW32" s="7"/>
      <c r="BX32" s="7"/>
      <c r="BY32" s="7"/>
    </row>
    <row r="33" spans="1:77" ht="12.6" customHeight="1">
      <c r="A33" s="78"/>
      <c r="B33" s="76" t="s">
        <v>31</v>
      </c>
      <c r="C33" s="84" t="s">
        <v>47</v>
      </c>
      <c r="D33" s="83"/>
      <c r="E33" s="83"/>
      <c r="F33" s="83"/>
      <c r="G33" s="83"/>
      <c r="H33" s="76"/>
      <c r="I33" s="3"/>
      <c r="J33" s="6"/>
      <c r="L33" s="3"/>
      <c r="M33" s="3"/>
      <c r="N33" s="3"/>
      <c r="O33" s="3"/>
      <c r="Y33" s="9"/>
      <c r="AI33" s="9"/>
      <c r="AS33" s="3"/>
      <c r="BC33" s="3"/>
      <c r="BM33" s="7"/>
      <c r="BN33" s="7"/>
      <c r="BO33" s="7"/>
      <c r="BP33" s="3"/>
      <c r="BQ33" s="7"/>
      <c r="BR33" s="7"/>
      <c r="BS33" s="7"/>
      <c r="BT33" s="7"/>
      <c r="BU33" s="7"/>
      <c r="BV33" s="7"/>
      <c r="BW33" s="7"/>
      <c r="BX33" s="7"/>
      <c r="BY33" s="7"/>
    </row>
    <row r="34" spans="1:77">
      <c r="A34" s="53"/>
      <c r="B34" s="76"/>
      <c r="C34" s="75"/>
      <c r="D34" s="76"/>
      <c r="E34" s="76"/>
      <c r="F34" s="76"/>
      <c r="G34" s="76"/>
      <c r="H34" s="76"/>
      <c r="I34" s="3"/>
      <c r="J34" s="6"/>
      <c r="L34" s="3"/>
      <c r="M34" s="3"/>
      <c r="N34" s="3"/>
      <c r="O34" s="3"/>
      <c r="Y34" s="9"/>
      <c r="AI34" s="9"/>
      <c r="AS34" s="3"/>
      <c r="BC34" s="3"/>
      <c r="BM34" s="7"/>
      <c r="BN34" s="7"/>
      <c r="BO34" s="7"/>
      <c r="BP34" s="3"/>
      <c r="BQ34" s="7"/>
      <c r="BR34" s="7"/>
      <c r="BS34" s="7"/>
      <c r="BT34" s="7"/>
      <c r="BU34" s="7"/>
      <c r="BV34" s="7"/>
      <c r="BW34" s="7"/>
      <c r="BX34" s="7"/>
      <c r="BY34" s="7"/>
    </row>
    <row r="35" spans="1:77">
      <c r="A35" s="74" t="s">
        <v>39</v>
      </c>
      <c r="B35" s="53"/>
      <c r="C35" s="75"/>
      <c r="D35" s="76"/>
      <c r="E35" s="76"/>
      <c r="F35" s="76"/>
      <c r="G35" s="76"/>
      <c r="H35" s="76"/>
      <c r="I35" s="3"/>
      <c r="J35" s="6"/>
      <c r="L35" s="3"/>
      <c r="M35" s="3"/>
      <c r="N35" s="3"/>
      <c r="O35" s="3"/>
      <c r="Y35" s="9"/>
      <c r="AI35" s="9"/>
      <c r="AS35" s="3"/>
      <c r="BC35" s="3"/>
      <c r="BM35" s="7"/>
      <c r="BN35" s="7"/>
      <c r="BO35" s="7"/>
      <c r="BP35" s="3"/>
      <c r="BQ35" s="7"/>
      <c r="BR35" s="7"/>
      <c r="BS35" s="7"/>
      <c r="BT35" s="7"/>
      <c r="BU35" s="7"/>
      <c r="BV35" s="7"/>
      <c r="BW35" s="7"/>
      <c r="BX35" s="7"/>
      <c r="BY35" s="7"/>
    </row>
    <row r="36" spans="1:77">
      <c r="A36" s="74"/>
      <c r="B36" s="53"/>
      <c r="C36" s="75"/>
      <c r="D36" s="76"/>
      <c r="E36" s="76"/>
      <c r="F36" s="76"/>
      <c r="G36" s="76"/>
      <c r="H36" s="76"/>
      <c r="I36" s="3"/>
      <c r="J36" s="6"/>
      <c r="L36" s="3"/>
      <c r="M36" s="3"/>
      <c r="N36" s="3"/>
      <c r="O36" s="3"/>
      <c r="Y36" s="9"/>
      <c r="AI36" s="9"/>
      <c r="AS36" s="3"/>
      <c r="BC36" s="3"/>
      <c r="BM36" s="7"/>
      <c r="BN36" s="7"/>
      <c r="BO36" s="7"/>
      <c r="BP36" s="3"/>
      <c r="BQ36" s="7"/>
      <c r="BR36" s="7"/>
      <c r="BS36" s="7"/>
      <c r="BT36" s="7"/>
      <c r="BU36" s="7"/>
      <c r="BV36" s="7"/>
      <c r="BW36" s="7"/>
      <c r="BX36" s="7"/>
      <c r="BY36" s="7"/>
    </row>
    <row r="37" spans="1:77">
      <c r="A37" s="74"/>
      <c r="B37" s="53"/>
      <c r="C37" s="75"/>
      <c r="D37" s="76"/>
      <c r="E37" s="76"/>
      <c r="F37" s="76"/>
      <c r="G37" s="76"/>
      <c r="H37" s="76"/>
      <c r="I37" s="3"/>
      <c r="J37" s="6"/>
      <c r="L37" s="3"/>
      <c r="M37" s="3"/>
      <c r="N37" s="3"/>
      <c r="O37" s="3"/>
      <c r="Y37" s="9"/>
      <c r="AI37" s="9"/>
      <c r="AS37" s="3"/>
      <c r="BC37" s="3"/>
      <c r="BM37" s="7"/>
      <c r="BN37" s="7"/>
      <c r="BO37" s="7"/>
      <c r="BP37" s="3"/>
      <c r="BQ37" s="7"/>
      <c r="BR37" s="7"/>
      <c r="BS37" s="7"/>
      <c r="BT37" s="7"/>
      <c r="BU37" s="7"/>
      <c r="BV37" s="7"/>
      <c r="BW37" s="7"/>
      <c r="BX37" s="7"/>
      <c r="BY37" s="7"/>
    </row>
    <row r="38" spans="1:77">
      <c r="A38" s="74"/>
      <c r="B38" s="53"/>
      <c r="C38" s="75"/>
      <c r="D38" s="76"/>
      <c r="E38" s="76"/>
      <c r="F38" s="76"/>
      <c r="G38" s="76"/>
      <c r="H38" s="76"/>
      <c r="I38" s="3"/>
      <c r="J38" s="6"/>
      <c r="L38" s="3"/>
      <c r="M38" s="3"/>
      <c r="N38" s="3"/>
      <c r="O38" s="3"/>
      <c r="Y38" s="9"/>
      <c r="AI38" s="9"/>
      <c r="AS38" s="3"/>
      <c r="BC38" s="3"/>
      <c r="BM38" s="7"/>
      <c r="BN38" s="7"/>
      <c r="BO38" s="7"/>
      <c r="BP38" s="3"/>
      <c r="BQ38" s="7"/>
      <c r="BR38" s="7"/>
      <c r="BS38" s="7"/>
      <c r="BT38" s="7"/>
      <c r="BU38" s="7"/>
      <c r="BV38" s="7"/>
      <c r="BW38" s="7"/>
      <c r="BX38" s="7"/>
      <c r="BY38" s="7"/>
    </row>
    <row r="39" spans="1:77">
      <c r="A39" s="74"/>
      <c r="B39" s="53"/>
      <c r="C39" s="75"/>
      <c r="D39" s="76"/>
      <c r="E39" s="76"/>
      <c r="F39" s="76"/>
      <c r="G39" s="76"/>
      <c r="H39" s="76"/>
      <c r="I39" s="3"/>
      <c r="J39" s="6"/>
      <c r="L39" s="3"/>
      <c r="M39" s="3"/>
      <c r="N39" s="3"/>
      <c r="O39" s="3"/>
      <c r="Y39" s="9"/>
      <c r="AI39" s="9"/>
      <c r="AS39" s="3"/>
      <c r="BC39" s="3"/>
      <c r="BM39" s="7"/>
      <c r="BN39" s="7"/>
      <c r="BO39" s="7"/>
      <c r="BP39" s="3"/>
      <c r="BQ39" s="7"/>
      <c r="BR39" s="7"/>
      <c r="BS39" s="7"/>
      <c r="BT39" s="7"/>
      <c r="BU39" s="7"/>
      <c r="BV39" s="7"/>
      <c r="BW39" s="7"/>
      <c r="BX39" s="7"/>
      <c r="BY39" s="7"/>
    </row>
    <row r="40" spans="1:77">
      <c r="A40" s="74"/>
      <c r="B40" s="53"/>
      <c r="C40" s="75"/>
      <c r="D40" s="76"/>
      <c r="E40" s="76"/>
      <c r="F40" s="76"/>
      <c r="G40" s="76"/>
      <c r="H40" s="76"/>
      <c r="I40" s="3"/>
      <c r="J40" s="6"/>
      <c r="L40" s="3"/>
      <c r="M40" s="3"/>
      <c r="N40" s="3"/>
      <c r="O40" s="3"/>
      <c r="Y40" s="9"/>
      <c r="AI40" s="9"/>
      <c r="AS40" s="3"/>
      <c r="BC40" s="3"/>
      <c r="BM40" s="7"/>
      <c r="BN40" s="7"/>
      <c r="BO40" s="7"/>
      <c r="BP40" s="3"/>
      <c r="BQ40" s="7"/>
      <c r="BR40" s="7"/>
      <c r="BS40" s="7"/>
      <c r="BT40" s="7"/>
      <c r="BU40" s="7"/>
      <c r="BV40" s="7"/>
      <c r="BW40" s="7"/>
      <c r="BX40" s="7"/>
      <c r="BY40" s="7"/>
    </row>
    <row r="41" spans="1:77">
      <c r="A41" s="2"/>
      <c r="B41" s="2"/>
      <c r="I41" s="3"/>
      <c r="J41" s="6"/>
      <c r="L41" s="3"/>
      <c r="M41" s="3"/>
      <c r="N41" s="3"/>
      <c r="O41" s="3"/>
      <c r="Y41" s="9"/>
      <c r="AI41" s="9"/>
      <c r="AS41" s="3"/>
      <c r="BC41" s="3"/>
      <c r="BM41" s="7"/>
      <c r="BN41" s="7"/>
      <c r="BO41" s="7"/>
      <c r="BP41" s="3"/>
      <c r="BQ41" s="7"/>
      <c r="BR41" s="7"/>
      <c r="BS41" s="7"/>
      <c r="BT41" s="7"/>
      <c r="BU41" s="7"/>
      <c r="BV41" s="7"/>
      <c r="BW41" s="7"/>
      <c r="BX41" s="7"/>
      <c r="BY41" s="7"/>
    </row>
    <row r="42" spans="1:77" s="60" customFormat="1">
      <c r="A42" s="73"/>
      <c r="C42" s="71"/>
      <c r="D42" s="81" t="str">
        <f>D6</f>
        <v>On 9/30/09</v>
      </c>
      <c r="E42" s="81"/>
      <c r="F42" s="71"/>
      <c r="G42" s="81" t="str">
        <f>G6</f>
        <v>On 9/30/10</v>
      </c>
      <c r="H42" s="59"/>
      <c r="I42" s="59"/>
      <c r="J42" s="28"/>
      <c r="L42" s="59"/>
      <c r="M42" s="59"/>
      <c r="N42" s="59"/>
      <c r="O42" s="59"/>
      <c r="Y42" s="59"/>
      <c r="AI42" s="59"/>
      <c r="AS42" s="59"/>
      <c r="BC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</row>
    <row r="43" spans="1:77" s="60" customFormat="1">
      <c r="A43" s="87" t="s">
        <v>3</v>
      </c>
      <c r="C43" s="50" t="s">
        <v>6</v>
      </c>
      <c r="D43" s="50" t="s">
        <v>7</v>
      </c>
      <c r="E43" s="50"/>
      <c r="F43" s="50" t="s">
        <v>6</v>
      </c>
      <c r="G43" s="50" t="s">
        <v>7</v>
      </c>
      <c r="H43" s="59"/>
      <c r="I43" s="59"/>
      <c r="J43" s="28"/>
      <c r="K43" s="59"/>
      <c r="L43" s="59"/>
      <c r="M43" s="59"/>
      <c r="N43" s="59"/>
      <c r="O43" s="59"/>
      <c r="Y43" s="59"/>
      <c r="AI43" s="59"/>
      <c r="AS43" s="59"/>
      <c r="BC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</row>
    <row r="44" spans="1:77" s="42" customFormat="1" ht="12">
      <c r="A44" s="51">
        <v>1</v>
      </c>
      <c r="B44" s="52" t="s">
        <v>8</v>
      </c>
      <c r="C44" s="69">
        <v>537</v>
      </c>
      <c r="D44" s="69">
        <v>21</v>
      </c>
      <c r="E44" s="69"/>
      <c r="F44" s="69">
        <v>562</v>
      </c>
      <c r="G44" s="69">
        <v>22</v>
      </c>
      <c r="H44" s="43"/>
      <c r="I44" s="43"/>
      <c r="J44" s="43"/>
      <c r="K44" s="43"/>
      <c r="L44" s="43"/>
      <c r="M44" s="43"/>
      <c r="N44" s="43"/>
      <c r="O44" s="43"/>
      <c r="Y44" s="43"/>
      <c r="AI44" s="43"/>
      <c r="AS44" s="43"/>
      <c r="BC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</row>
    <row r="45" spans="1:77" s="42" customFormat="1" ht="12">
      <c r="A45" s="44">
        <v>2</v>
      </c>
      <c r="B45" s="32" t="s">
        <v>9</v>
      </c>
      <c r="C45" s="41">
        <v>2</v>
      </c>
      <c r="D45" s="61">
        <v>0</v>
      </c>
      <c r="E45" s="61"/>
      <c r="F45" s="41">
        <v>2</v>
      </c>
      <c r="G45" s="61">
        <v>0</v>
      </c>
      <c r="H45" s="43"/>
      <c r="I45" s="43"/>
      <c r="J45" s="43"/>
      <c r="K45" s="43"/>
      <c r="L45" s="43"/>
      <c r="M45" s="43"/>
      <c r="N45" s="43"/>
      <c r="O45" s="43"/>
      <c r="Y45" s="43"/>
      <c r="AI45" s="43"/>
      <c r="AS45" s="43"/>
      <c r="BC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</row>
    <row r="46" spans="1:77" s="42" customFormat="1" ht="12">
      <c r="A46" s="44">
        <v>3</v>
      </c>
      <c r="B46" s="32" t="s">
        <v>10</v>
      </c>
      <c r="C46" s="41">
        <v>350</v>
      </c>
      <c r="D46" s="41">
        <v>27</v>
      </c>
      <c r="E46" s="41"/>
      <c r="F46" s="41">
        <v>358</v>
      </c>
      <c r="G46" s="41">
        <v>25</v>
      </c>
      <c r="H46" s="43"/>
      <c r="I46" s="43"/>
      <c r="J46" s="43"/>
      <c r="K46" s="43"/>
      <c r="L46" s="43"/>
      <c r="M46" s="43"/>
      <c r="N46" s="43"/>
      <c r="O46" s="43"/>
      <c r="Y46" s="43"/>
      <c r="AI46" s="43"/>
      <c r="AS46" s="43"/>
      <c r="BC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</row>
    <row r="47" spans="1:77" s="42" customFormat="1" ht="12">
      <c r="A47" s="44">
        <v>4</v>
      </c>
      <c r="B47" s="32" t="s">
        <v>11</v>
      </c>
      <c r="C47" s="41">
        <v>225</v>
      </c>
      <c r="D47" s="41">
        <v>24</v>
      </c>
      <c r="E47" s="41"/>
      <c r="F47" s="41">
        <v>211</v>
      </c>
      <c r="G47" s="41">
        <v>19</v>
      </c>
      <c r="H47" s="43"/>
      <c r="I47" s="43"/>
      <c r="J47" s="43"/>
      <c r="K47" s="43"/>
      <c r="L47" s="43"/>
      <c r="M47" s="43"/>
      <c r="N47" s="43"/>
      <c r="O47" s="43"/>
      <c r="Y47" s="43"/>
      <c r="AI47" s="43"/>
      <c r="AS47" s="43"/>
      <c r="BC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</row>
    <row r="48" spans="1:77" s="42" customFormat="1" ht="12">
      <c r="A48" s="44">
        <v>5</v>
      </c>
      <c r="B48" s="32" t="s">
        <v>12</v>
      </c>
      <c r="C48" s="41">
        <v>50</v>
      </c>
      <c r="D48" s="41">
        <v>2</v>
      </c>
      <c r="E48" s="41"/>
      <c r="F48" s="41">
        <v>48</v>
      </c>
      <c r="G48" s="41">
        <v>0</v>
      </c>
      <c r="H48" s="43"/>
      <c r="I48" s="43"/>
      <c r="J48" s="43"/>
      <c r="K48" s="43"/>
      <c r="L48" s="43"/>
      <c r="M48" s="43"/>
      <c r="N48" s="43"/>
      <c r="O48" s="43"/>
      <c r="Y48" s="43"/>
      <c r="AI48" s="43"/>
      <c r="AS48" s="43"/>
      <c r="BC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</row>
    <row r="49" spans="1:77" s="42" customFormat="1" ht="12">
      <c r="A49" s="44">
        <v>6</v>
      </c>
      <c r="B49" s="32" t="s">
        <v>13</v>
      </c>
      <c r="C49" s="41">
        <v>213</v>
      </c>
      <c r="D49" s="61">
        <v>0</v>
      </c>
      <c r="E49" s="61"/>
      <c r="F49" s="41">
        <v>220</v>
      </c>
      <c r="G49" s="61">
        <v>0</v>
      </c>
      <c r="H49" s="43"/>
      <c r="I49" s="43"/>
      <c r="J49" s="43"/>
      <c r="K49" s="43"/>
      <c r="L49" s="43"/>
      <c r="M49" s="43"/>
      <c r="N49" s="43"/>
      <c r="O49" s="43"/>
      <c r="Y49" s="43"/>
      <c r="AI49" s="43"/>
      <c r="AS49" s="43"/>
      <c r="BC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</row>
    <row r="50" spans="1:77" s="42" customFormat="1" ht="12">
      <c r="A50" s="54">
        <v>7</v>
      </c>
      <c r="B50" s="55" t="s">
        <v>14</v>
      </c>
      <c r="C50" s="70">
        <v>421</v>
      </c>
      <c r="D50" s="70">
        <v>43</v>
      </c>
      <c r="E50" s="70"/>
      <c r="F50" s="70">
        <v>424</v>
      </c>
      <c r="G50" s="70">
        <v>60</v>
      </c>
      <c r="H50" s="43"/>
      <c r="I50" s="43"/>
      <c r="J50" s="43"/>
      <c r="K50" s="43"/>
      <c r="L50" s="43"/>
      <c r="M50" s="43"/>
      <c r="N50" s="43"/>
      <c r="O50" s="43"/>
      <c r="Y50" s="43"/>
      <c r="AI50" s="43"/>
      <c r="AS50" s="43"/>
      <c r="BC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</row>
    <row r="51" spans="1:77" s="37" customFormat="1" ht="12">
      <c r="A51" s="35"/>
      <c r="B51" s="89" t="s">
        <v>46</v>
      </c>
      <c r="C51" s="62">
        <f>SUM(C44:C50)</f>
        <v>1798</v>
      </c>
      <c r="D51" s="62">
        <f>SUM(D44:D50)</f>
        <v>117</v>
      </c>
      <c r="E51" s="62"/>
      <c r="F51" s="62">
        <f>SUM(F44:F50)</f>
        <v>1825</v>
      </c>
      <c r="G51" s="62">
        <f>SUM(G44:G50)</f>
        <v>126</v>
      </c>
      <c r="H51" s="38"/>
      <c r="I51" s="38"/>
      <c r="J51" s="38"/>
      <c r="K51" s="38"/>
      <c r="L51" s="38"/>
      <c r="M51" s="38"/>
      <c r="N51" s="38"/>
      <c r="O51" s="38"/>
      <c r="Y51" s="38"/>
      <c r="AI51" s="38"/>
      <c r="AS51" s="38"/>
      <c r="BC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</row>
    <row r="52" spans="1:77" s="42" customFormat="1" ht="12">
      <c r="A52" s="63"/>
      <c r="B52" s="63"/>
      <c r="C52" s="64"/>
      <c r="D52" s="64"/>
      <c r="E52" s="64"/>
      <c r="F52" s="64"/>
      <c r="G52" s="64"/>
      <c r="H52" s="43"/>
      <c r="I52" s="43"/>
      <c r="J52" s="43"/>
      <c r="K52" s="43"/>
      <c r="L52" s="43"/>
      <c r="M52" s="43"/>
      <c r="N52" s="43"/>
      <c r="O52" s="43"/>
      <c r="Y52" s="43"/>
      <c r="AI52" s="43"/>
      <c r="AS52" s="43"/>
      <c r="BC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</row>
    <row r="53" spans="1:77" s="2" customFormat="1">
      <c r="B53" s="85" t="s">
        <v>19</v>
      </c>
      <c r="C53" s="79"/>
      <c r="D53" s="79">
        <f>+C51+D51</f>
        <v>1915</v>
      </c>
      <c r="E53" s="79"/>
      <c r="F53" s="79"/>
      <c r="G53" s="79">
        <f>+F51+G51</f>
        <v>1951</v>
      </c>
      <c r="H53" s="29"/>
      <c r="I53" s="29"/>
      <c r="J53" s="29"/>
      <c r="K53" s="29"/>
      <c r="L53" s="29"/>
      <c r="M53" s="29"/>
      <c r="N53" s="29"/>
      <c r="O53" s="29"/>
      <c r="Y53" s="30"/>
      <c r="AI53" s="30"/>
      <c r="AS53" s="29"/>
      <c r="BC53" s="29"/>
      <c r="BM53" s="30"/>
      <c r="BN53" s="30"/>
      <c r="BO53" s="30"/>
      <c r="BP53" s="29"/>
      <c r="BQ53" s="30"/>
      <c r="BR53" s="30"/>
      <c r="BS53" s="30"/>
      <c r="BT53" s="30"/>
      <c r="BU53" s="30"/>
      <c r="BV53" s="30"/>
      <c r="BW53" s="30"/>
      <c r="BX53" s="30"/>
      <c r="BY53" s="30"/>
    </row>
    <row r="54" spans="1:77">
      <c r="A54" s="2"/>
      <c r="B54" s="10"/>
      <c r="C54" s="6"/>
      <c r="D54" s="3"/>
      <c r="E54" s="3"/>
      <c r="F54" s="3"/>
      <c r="G54" s="3"/>
      <c r="H54" s="3"/>
      <c r="I54" s="3"/>
      <c r="J54" s="6"/>
      <c r="L54" s="3"/>
      <c r="M54" s="3"/>
      <c r="N54" s="3"/>
      <c r="O54" s="3"/>
      <c r="Y54" s="9"/>
      <c r="AI54" s="9"/>
      <c r="AS54" s="3"/>
      <c r="BC54" s="3"/>
      <c r="BM54" s="7"/>
      <c r="BN54" s="7"/>
      <c r="BO54" s="7"/>
      <c r="BP54" s="3"/>
      <c r="BQ54" s="7"/>
      <c r="BR54" s="7"/>
      <c r="BS54" s="7"/>
      <c r="BT54" s="7"/>
      <c r="BU54" s="7"/>
      <c r="BV54" s="7"/>
      <c r="BW54" s="7"/>
      <c r="BX54" s="7"/>
      <c r="BY54" s="7"/>
    </row>
    <row r="55" spans="1:77" s="13" customFormat="1">
      <c r="A55" s="47"/>
      <c r="B55" s="25" t="str">
        <f>B3</f>
        <v>Fall 2009 and Fall 2010</v>
      </c>
      <c r="C55" s="47"/>
      <c r="D55" s="47"/>
      <c r="E55" s="47"/>
      <c r="F55" s="47"/>
      <c r="G55" s="47"/>
      <c r="H55" s="47"/>
      <c r="I55" s="12"/>
      <c r="J55" s="11"/>
      <c r="L55" s="12"/>
      <c r="M55" s="12"/>
      <c r="N55" s="12"/>
      <c r="O55" s="12"/>
      <c r="Y55" s="14"/>
      <c r="AI55" s="14"/>
      <c r="AS55" s="12"/>
      <c r="BC55" s="12"/>
      <c r="BM55" s="15"/>
      <c r="BN55" s="15"/>
      <c r="BO55" s="15"/>
      <c r="BP55" s="12"/>
      <c r="BQ55" s="15"/>
      <c r="BR55" s="15"/>
      <c r="BS55" s="15"/>
      <c r="BT55" s="15"/>
      <c r="BU55" s="15"/>
      <c r="BV55" s="15"/>
      <c r="BW55" s="15"/>
      <c r="BX55" s="15"/>
      <c r="BY55" s="15"/>
    </row>
    <row r="56" spans="1:77" s="13" customFormat="1" ht="13.5" thickBot="1">
      <c r="A56" s="24"/>
      <c r="B56" s="24" t="s">
        <v>43</v>
      </c>
      <c r="C56" s="48"/>
      <c r="D56" s="49"/>
      <c r="E56" s="49"/>
      <c r="F56" s="49"/>
      <c r="G56" s="49"/>
      <c r="H56" s="49"/>
      <c r="I56" s="12"/>
      <c r="J56" s="11"/>
      <c r="L56" s="12"/>
      <c r="M56" s="12"/>
      <c r="N56" s="12"/>
      <c r="O56" s="12"/>
      <c r="Y56" s="14"/>
      <c r="AI56" s="14"/>
      <c r="AS56" s="12"/>
      <c r="BC56" s="12"/>
      <c r="BM56" s="15"/>
      <c r="BN56" s="15"/>
      <c r="BO56" s="15"/>
      <c r="BP56" s="12"/>
      <c r="BQ56" s="15"/>
      <c r="BR56" s="15"/>
      <c r="BS56" s="15"/>
      <c r="BT56" s="15"/>
      <c r="BU56" s="15"/>
      <c r="BV56" s="15"/>
      <c r="BW56" s="15"/>
      <c r="BX56" s="15"/>
      <c r="BY56" s="15"/>
    </row>
    <row r="57" spans="1:77" ht="13.5" thickTop="1">
      <c r="A57" s="2"/>
      <c r="B57" s="2"/>
      <c r="C57" s="17"/>
      <c r="D57" s="16"/>
      <c r="E57" s="16"/>
      <c r="F57" s="16"/>
      <c r="G57" s="16"/>
      <c r="H57" s="3"/>
      <c r="I57" s="3"/>
      <c r="J57" s="6"/>
      <c r="K57" s="3"/>
      <c r="L57" s="3"/>
      <c r="M57" s="3"/>
      <c r="N57" s="3"/>
      <c r="O57" s="3"/>
      <c r="Y57" s="9"/>
      <c r="AI57" s="9"/>
      <c r="AS57" s="3"/>
      <c r="BC57" s="3"/>
      <c r="BM57" s="7"/>
      <c r="BN57" s="7"/>
      <c r="BO57" s="7"/>
      <c r="BP57" s="3"/>
      <c r="BQ57" s="7"/>
      <c r="BR57" s="7"/>
      <c r="BS57" s="7"/>
      <c r="BT57" s="7"/>
      <c r="BU57" s="7"/>
      <c r="BV57" s="7"/>
      <c r="BW57" s="7"/>
      <c r="BX57" s="7"/>
      <c r="BY57" s="7"/>
    </row>
    <row r="58" spans="1:77" s="60" customFormat="1">
      <c r="A58" s="73"/>
      <c r="B58" s="2"/>
      <c r="C58" s="71"/>
      <c r="D58" s="81" t="str">
        <f>D6</f>
        <v>On 9/30/09</v>
      </c>
      <c r="E58" s="81"/>
      <c r="F58" s="71"/>
      <c r="G58" s="81" t="str">
        <f>G6</f>
        <v>On 9/30/10</v>
      </c>
    </row>
    <row r="59" spans="1:77">
      <c r="A59" s="87" t="s">
        <v>17</v>
      </c>
      <c r="C59" s="50" t="s">
        <v>6</v>
      </c>
      <c r="D59" s="50" t="s">
        <v>7</v>
      </c>
      <c r="E59" s="50"/>
      <c r="F59" s="50" t="s">
        <v>6</v>
      </c>
      <c r="G59" s="50" t="s">
        <v>7</v>
      </c>
    </row>
    <row r="60" spans="1:77" s="42" customFormat="1" ht="12">
      <c r="A60" s="51">
        <v>1</v>
      </c>
      <c r="B60" s="52" t="s">
        <v>8</v>
      </c>
      <c r="C60" s="69">
        <v>166</v>
      </c>
      <c r="D60" s="69">
        <v>15</v>
      </c>
      <c r="E60" s="69"/>
      <c r="F60" s="69">
        <v>170</v>
      </c>
      <c r="G60" s="69">
        <v>16</v>
      </c>
    </row>
    <row r="61" spans="1:77" s="42" customFormat="1" ht="12">
      <c r="A61" s="44">
        <v>2</v>
      </c>
      <c r="B61" s="32" t="s">
        <v>9</v>
      </c>
      <c r="C61" s="41">
        <v>335</v>
      </c>
      <c r="D61" s="41">
        <v>24</v>
      </c>
      <c r="E61" s="41"/>
      <c r="F61" s="41">
        <v>346</v>
      </c>
      <c r="G61" s="41">
        <v>24</v>
      </c>
    </row>
    <row r="62" spans="1:77" s="42" customFormat="1" ht="12">
      <c r="A62" s="44">
        <v>3</v>
      </c>
      <c r="B62" s="32" t="s">
        <v>10</v>
      </c>
      <c r="C62" s="41">
        <v>173</v>
      </c>
      <c r="D62" s="41">
        <v>23</v>
      </c>
      <c r="E62" s="41"/>
      <c r="F62" s="41">
        <v>179</v>
      </c>
      <c r="G62" s="41">
        <v>20</v>
      </c>
    </row>
    <row r="63" spans="1:77" s="42" customFormat="1" ht="12">
      <c r="A63" s="44">
        <v>4</v>
      </c>
      <c r="B63" s="32" t="s">
        <v>11</v>
      </c>
      <c r="C63" s="41">
        <v>73</v>
      </c>
      <c r="D63" s="41">
        <v>17</v>
      </c>
      <c r="E63" s="41"/>
      <c r="F63" s="41">
        <v>65</v>
      </c>
      <c r="G63" s="41">
        <v>15</v>
      </c>
    </row>
    <row r="64" spans="1:77" s="42" customFormat="1" ht="12">
      <c r="A64" s="44">
        <v>5</v>
      </c>
      <c r="B64" s="32" t="s">
        <v>12</v>
      </c>
      <c r="C64" s="41">
        <v>53</v>
      </c>
      <c r="D64" s="41">
        <v>2</v>
      </c>
      <c r="E64" s="41"/>
      <c r="F64" s="41">
        <v>48</v>
      </c>
      <c r="G64" s="41">
        <v>4</v>
      </c>
    </row>
    <row r="65" spans="1:14" s="42" customFormat="1" ht="12">
      <c r="A65" s="44">
        <v>6</v>
      </c>
      <c r="B65" s="32" t="s">
        <v>13</v>
      </c>
      <c r="C65" s="61">
        <v>1</v>
      </c>
      <c r="D65" s="41">
        <v>1</v>
      </c>
      <c r="E65" s="41"/>
      <c r="F65" s="61">
        <v>0</v>
      </c>
      <c r="G65" s="41">
        <v>1</v>
      </c>
    </row>
    <row r="66" spans="1:14" s="42" customFormat="1" ht="12">
      <c r="A66" s="54">
        <v>7</v>
      </c>
      <c r="B66" s="55" t="s">
        <v>14</v>
      </c>
      <c r="C66" s="70">
        <v>1</v>
      </c>
      <c r="D66" s="70">
        <v>1</v>
      </c>
      <c r="E66" s="70"/>
      <c r="F66" s="70">
        <v>1</v>
      </c>
      <c r="G66" s="70">
        <v>1</v>
      </c>
    </row>
    <row r="67" spans="1:14" s="37" customFormat="1" ht="12">
      <c r="A67" s="35"/>
      <c r="B67" s="89" t="s">
        <v>46</v>
      </c>
      <c r="C67" s="62">
        <f>SUM(C60:C66)</f>
        <v>802</v>
      </c>
      <c r="D67" s="62">
        <f>SUM(D60:D66)</f>
        <v>83</v>
      </c>
      <c r="E67" s="62"/>
      <c r="F67" s="62">
        <f>SUM(F60:F66)</f>
        <v>809</v>
      </c>
      <c r="G67" s="62">
        <f>SUM(G60:G66)</f>
        <v>81</v>
      </c>
    </row>
    <row r="68" spans="1:14" s="42" customFormat="1" ht="12">
      <c r="A68" s="63"/>
      <c r="B68" s="63"/>
      <c r="C68" s="64"/>
      <c r="D68" s="64"/>
      <c r="E68" s="64"/>
      <c r="F68" s="64"/>
      <c r="G68" s="64"/>
    </row>
    <row r="69" spans="1:14" s="2" customFormat="1">
      <c r="B69" s="85" t="s">
        <v>19</v>
      </c>
      <c r="C69" s="79"/>
      <c r="D69" s="79">
        <f>+C67+D67</f>
        <v>885</v>
      </c>
      <c r="E69" s="79"/>
      <c r="F69" s="79"/>
      <c r="G69" s="79">
        <f>+F67+G67</f>
        <v>890</v>
      </c>
    </row>
    <row r="70" spans="1:14" ht="24.95" customHeight="1">
      <c r="A70" s="2"/>
      <c r="B70" s="2"/>
      <c r="C70" s="17"/>
      <c r="D70" s="16"/>
      <c r="E70" s="16"/>
      <c r="F70" s="16"/>
      <c r="G70" s="16"/>
      <c r="H70" s="3"/>
      <c r="I70" s="3"/>
      <c r="J70" s="6"/>
      <c r="K70" s="3"/>
      <c r="L70" s="3"/>
      <c r="M70" s="3"/>
      <c r="N70" s="3"/>
    </row>
    <row r="71" spans="1:14" s="60" customFormat="1">
      <c r="A71" s="73"/>
      <c r="B71" s="2"/>
      <c r="C71" s="71"/>
      <c r="D71" s="81" t="str">
        <f>D6</f>
        <v>On 9/30/09</v>
      </c>
      <c r="E71" s="81"/>
      <c r="F71" s="71"/>
      <c r="G71" s="81" t="str">
        <f>G6</f>
        <v>On 9/30/10</v>
      </c>
      <c r="H71" s="59"/>
      <c r="I71" s="59"/>
      <c r="J71" s="28"/>
      <c r="K71" s="59"/>
      <c r="L71" s="59"/>
      <c r="M71" s="59"/>
      <c r="N71" s="59"/>
    </row>
    <row r="72" spans="1:14">
      <c r="A72" s="87" t="s">
        <v>54</v>
      </c>
      <c r="C72" s="50" t="s">
        <v>6</v>
      </c>
      <c r="D72" s="50" t="s">
        <v>7</v>
      </c>
      <c r="E72" s="50"/>
      <c r="F72" s="50" t="s">
        <v>6</v>
      </c>
      <c r="G72" s="50" t="s">
        <v>7</v>
      </c>
      <c r="H72" s="3"/>
      <c r="I72" s="3"/>
      <c r="J72" s="6"/>
      <c r="K72" s="3"/>
      <c r="L72" s="3"/>
      <c r="M72" s="3"/>
      <c r="N72" s="3"/>
    </row>
    <row r="73" spans="1:14" s="42" customFormat="1" ht="12">
      <c r="A73" s="51">
        <v>1</v>
      </c>
      <c r="B73" s="52" t="s">
        <v>8</v>
      </c>
      <c r="C73" s="69">
        <f>9+25</f>
        <v>34</v>
      </c>
      <c r="D73" s="65">
        <f>0</f>
        <v>0</v>
      </c>
      <c r="E73" s="65"/>
      <c r="F73" s="69">
        <f>8+25</f>
        <v>33</v>
      </c>
      <c r="G73" s="65">
        <f>1</f>
        <v>1</v>
      </c>
      <c r="H73" s="43"/>
      <c r="I73" s="43"/>
      <c r="J73" s="43"/>
      <c r="K73" s="43"/>
      <c r="L73" s="43"/>
      <c r="M73" s="43"/>
      <c r="N73" s="43"/>
    </row>
    <row r="74" spans="1:14" s="42" customFormat="1" ht="12">
      <c r="A74" s="44">
        <v>2</v>
      </c>
      <c r="B74" s="32" t="s">
        <v>9</v>
      </c>
      <c r="C74" s="41">
        <f>92+96</f>
        <v>188</v>
      </c>
      <c r="D74" s="41">
        <f>1+2</f>
        <v>3</v>
      </c>
      <c r="E74" s="41"/>
      <c r="F74" s="41">
        <f>93+92</f>
        <v>185</v>
      </c>
      <c r="G74" s="41">
        <f>3+4</f>
        <v>7</v>
      </c>
      <c r="H74" s="43"/>
      <c r="I74" s="43"/>
      <c r="J74" s="43"/>
      <c r="K74" s="43"/>
      <c r="L74" s="43"/>
      <c r="M74" s="43"/>
      <c r="N74" s="43"/>
    </row>
    <row r="75" spans="1:14" s="42" customFormat="1" ht="12">
      <c r="A75" s="44">
        <v>3</v>
      </c>
      <c r="B75" s="32" t="s">
        <v>10</v>
      </c>
      <c r="C75" s="41">
        <f>158+24</f>
        <v>182</v>
      </c>
      <c r="D75" s="41">
        <f>4</f>
        <v>4</v>
      </c>
      <c r="E75" s="41"/>
      <c r="F75" s="41">
        <f>166+24</f>
        <v>190</v>
      </c>
      <c r="G75" s="41">
        <f>4</f>
        <v>4</v>
      </c>
      <c r="H75" s="43"/>
      <c r="I75" s="43"/>
      <c r="J75" s="43"/>
      <c r="K75" s="43"/>
      <c r="L75" s="43"/>
      <c r="M75" s="43"/>
      <c r="N75" s="43"/>
    </row>
    <row r="76" spans="1:14" s="42" customFormat="1" ht="12">
      <c r="A76" s="44">
        <v>4</v>
      </c>
      <c r="B76" s="32" t="s">
        <v>11</v>
      </c>
      <c r="C76" s="41">
        <f>9+8</f>
        <v>17</v>
      </c>
      <c r="D76" s="41">
        <f>2+3</f>
        <v>5</v>
      </c>
      <c r="E76" s="41"/>
      <c r="F76" s="41">
        <f>10+8</f>
        <v>18</v>
      </c>
      <c r="G76" s="41">
        <f>2+4</f>
        <v>6</v>
      </c>
      <c r="H76" s="43"/>
      <c r="I76" s="43"/>
      <c r="J76" s="43"/>
      <c r="K76" s="43"/>
      <c r="L76" s="43"/>
      <c r="M76" s="43"/>
      <c r="N76" s="43"/>
    </row>
    <row r="77" spans="1:14" s="42" customFormat="1" ht="12">
      <c r="A77" s="44">
        <v>5</v>
      </c>
      <c r="B77" s="32" t="s">
        <v>12</v>
      </c>
      <c r="C77" s="41">
        <f>9+1</f>
        <v>10</v>
      </c>
      <c r="D77" s="41">
        <f>1</f>
        <v>1</v>
      </c>
      <c r="E77" s="41"/>
      <c r="F77" s="41">
        <f>9+4</f>
        <v>13</v>
      </c>
      <c r="G77" s="41">
        <f>1</f>
        <v>1</v>
      </c>
      <c r="H77" s="43"/>
      <c r="I77" s="43"/>
      <c r="J77" s="43"/>
      <c r="K77" s="43"/>
      <c r="L77" s="43"/>
      <c r="M77" s="43"/>
      <c r="N77" s="43"/>
    </row>
    <row r="78" spans="1:14" s="42" customFormat="1" ht="12">
      <c r="A78" s="44">
        <v>6</v>
      </c>
      <c r="B78" s="32" t="s">
        <v>13</v>
      </c>
      <c r="C78" s="41">
        <f>11</f>
        <v>11</v>
      </c>
      <c r="D78" s="61">
        <f>1</f>
        <v>1</v>
      </c>
      <c r="E78" s="61"/>
      <c r="F78" s="41">
        <f>9</f>
        <v>9</v>
      </c>
      <c r="G78" s="61">
        <f>0</f>
        <v>0</v>
      </c>
      <c r="H78" s="43"/>
      <c r="I78" s="43"/>
      <c r="J78" s="43"/>
      <c r="K78" s="43"/>
      <c r="L78" s="43"/>
      <c r="M78" s="43"/>
      <c r="N78" s="43"/>
    </row>
    <row r="79" spans="1:14" s="42" customFormat="1" ht="12">
      <c r="A79" s="54">
        <v>7</v>
      </c>
      <c r="B79" s="55" t="s">
        <v>14</v>
      </c>
      <c r="C79" s="70">
        <f>5</f>
        <v>5</v>
      </c>
      <c r="D79" s="70">
        <f>0</f>
        <v>0</v>
      </c>
      <c r="E79" s="70"/>
      <c r="F79" s="70">
        <f>4</f>
        <v>4</v>
      </c>
      <c r="G79" s="70">
        <f>0</f>
        <v>0</v>
      </c>
      <c r="H79" s="43"/>
      <c r="I79" s="43"/>
      <c r="J79" s="43"/>
      <c r="K79" s="43"/>
      <c r="L79" s="43"/>
      <c r="M79" s="43"/>
      <c r="N79" s="43"/>
    </row>
    <row r="80" spans="1:14" s="37" customFormat="1" ht="12">
      <c r="A80" s="35"/>
      <c r="B80" s="89" t="s">
        <v>46</v>
      </c>
      <c r="C80" s="62">
        <f>SUM(C73:C79)</f>
        <v>447</v>
      </c>
      <c r="D80" s="62">
        <f>SUM(D73:D79)</f>
        <v>14</v>
      </c>
      <c r="E80" s="62"/>
      <c r="F80" s="62">
        <f>SUM(F73:F79)</f>
        <v>452</v>
      </c>
      <c r="G80" s="62">
        <f>SUM(G73:G79)</f>
        <v>19</v>
      </c>
      <c r="H80" s="38"/>
      <c r="I80" s="38"/>
      <c r="J80" s="38"/>
      <c r="K80" s="38"/>
      <c r="L80" s="38"/>
      <c r="M80" s="38"/>
      <c r="N80" s="38"/>
    </row>
    <row r="81" spans="1:14" s="42" customFormat="1" ht="12">
      <c r="A81" s="63"/>
      <c r="B81" s="63"/>
      <c r="C81" s="64"/>
      <c r="D81" s="64"/>
      <c r="E81" s="64"/>
      <c r="F81" s="64"/>
      <c r="G81" s="64"/>
      <c r="H81" s="43"/>
      <c r="I81" s="43"/>
      <c r="J81" s="43"/>
      <c r="K81" s="43"/>
      <c r="L81" s="43"/>
      <c r="M81" s="43"/>
      <c r="N81" s="43"/>
    </row>
    <row r="82" spans="1:14" s="2" customFormat="1">
      <c r="B82" s="85" t="s">
        <v>19</v>
      </c>
      <c r="C82" s="79"/>
      <c r="D82" s="79">
        <f>+C80+D80</f>
        <v>461</v>
      </c>
      <c r="E82" s="79"/>
      <c r="F82" s="79"/>
      <c r="G82" s="79">
        <f>+F80+G80</f>
        <v>471</v>
      </c>
      <c r="H82" s="29"/>
      <c r="I82" s="29"/>
      <c r="J82" s="29"/>
      <c r="K82" s="29"/>
      <c r="L82" s="29"/>
      <c r="M82" s="29"/>
      <c r="N82" s="29"/>
    </row>
    <row r="83" spans="1:14" ht="24.95" customHeight="1">
      <c r="A83" s="2"/>
      <c r="B83" s="2"/>
      <c r="C83" s="17"/>
      <c r="D83" s="16"/>
      <c r="E83" s="16"/>
      <c r="F83" s="16"/>
      <c r="G83" s="16"/>
      <c r="H83" s="3"/>
      <c r="I83" s="3"/>
      <c r="J83" s="6"/>
      <c r="K83" s="3"/>
      <c r="L83" s="3"/>
      <c r="M83" s="3"/>
      <c r="N83" s="3"/>
    </row>
    <row r="84" spans="1:14" s="60" customFormat="1">
      <c r="A84" s="73"/>
      <c r="B84" s="2"/>
      <c r="C84" s="71"/>
      <c r="D84" s="81" t="str">
        <f>D6</f>
        <v>On 9/30/09</v>
      </c>
      <c r="E84" s="81"/>
      <c r="F84" s="71"/>
      <c r="G84" s="81" t="str">
        <f>G6</f>
        <v>On 9/30/10</v>
      </c>
    </row>
    <row r="85" spans="1:14">
      <c r="A85" s="87" t="s">
        <v>1</v>
      </c>
      <c r="C85" s="50" t="s">
        <v>6</v>
      </c>
      <c r="D85" s="50" t="s">
        <v>7</v>
      </c>
      <c r="E85" s="50"/>
      <c r="F85" s="50" t="s">
        <v>6</v>
      </c>
      <c r="G85" s="50" t="s">
        <v>7</v>
      </c>
    </row>
    <row r="86" spans="1:14" s="42" customFormat="1" ht="12">
      <c r="A86" s="51">
        <v>1</v>
      </c>
      <c r="B86" s="52" t="s">
        <v>8</v>
      </c>
      <c r="C86" s="69">
        <v>43</v>
      </c>
      <c r="D86" s="69">
        <v>2</v>
      </c>
      <c r="E86" s="69"/>
      <c r="F86" s="69">
        <v>39</v>
      </c>
      <c r="G86" s="69">
        <v>1</v>
      </c>
    </row>
    <row r="87" spans="1:14" s="42" customFormat="1" ht="12">
      <c r="A87" s="44">
        <v>2</v>
      </c>
      <c r="B87" s="32" t="s">
        <v>9</v>
      </c>
      <c r="C87" s="41">
        <v>109</v>
      </c>
      <c r="D87" s="41">
        <v>11</v>
      </c>
      <c r="E87" s="41"/>
      <c r="F87" s="41">
        <v>108</v>
      </c>
      <c r="G87" s="41">
        <v>13</v>
      </c>
    </row>
    <row r="88" spans="1:14" s="42" customFormat="1" ht="12">
      <c r="A88" s="44">
        <v>3</v>
      </c>
      <c r="B88" s="32" t="s">
        <v>10</v>
      </c>
      <c r="C88" s="41">
        <v>26</v>
      </c>
      <c r="D88" s="41">
        <v>2</v>
      </c>
      <c r="E88" s="41"/>
      <c r="F88" s="41">
        <v>27</v>
      </c>
      <c r="G88" s="41">
        <v>2</v>
      </c>
    </row>
    <row r="89" spans="1:14" s="42" customFormat="1" ht="12">
      <c r="A89" s="44">
        <v>4</v>
      </c>
      <c r="B89" s="32" t="s">
        <v>11</v>
      </c>
      <c r="C89" s="41">
        <v>23</v>
      </c>
      <c r="D89" s="41">
        <v>8</v>
      </c>
      <c r="E89" s="41"/>
      <c r="F89" s="41">
        <v>22</v>
      </c>
      <c r="G89" s="41">
        <v>8</v>
      </c>
    </row>
    <row r="90" spans="1:14" s="42" customFormat="1" ht="12">
      <c r="A90" s="44">
        <v>5</v>
      </c>
      <c r="B90" s="32" t="s">
        <v>12</v>
      </c>
      <c r="C90" s="41">
        <v>3</v>
      </c>
      <c r="D90" s="41">
        <v>1</v>
      </c>
      <c r="E90" s="41"/>
      <c r="F90" s="41">
        <v>2</v>
      </c>
      <c r="G90" s="41">
        <v>1</v>
      </c>
    </row>
    <row r="91" spans="1:14" s="42" customFormat="1" ht="12">
      <c r="A91" s="44">
        <v>6</v>
      </c>
      <c r="B91" s="32" t="s">
        <v>13</v>
      </c>
      <c r="C91" s="41">
        <v>6</v>
      </c>
      <c r="D91" s="61">
        <v>0</v>
      </c>
      <c r="E91" s="61"/>
      <c r="F91" s="41">
        <v>5</v>
      </c>
      <c r="G91" s="61">
        <v>0</v>
      </c>
    </row>
    <row r="92" spans="1:14" s="42" customFormat="1" ht="12">
      <c r="A92" s="54">
        <v>7</v>
      </c>
      <c r="B92" s="55" t="s">
        <v>14</v>
      </c>
      <c r="C92" s="70">
        <v>15</v>
      </c>
      <c r="D92" s="70">
        <v>1</v>
      </c>
      <c r="E92" s="70"/>
      <c r="F92" s="70">
        <v>17</v>
      </c>
      <c r="G92" s="70">
        <v>1</v>
      </c>
    </row>
    <row r="93" spans="1:14" s="37" customFormat="1" ht="12">
      <c r="A93" s="35"/>
      <c r="B93" s="89" t="s">
        <v>46</v>
      </c>
      <c r="C93" s="62">
        <f>SUM(C86:C92)</f>
        <v>225</v>
      </c>
      <c r="D93" s="62">
        <f>SUM(D86:D92)</f>
        <v>25</v>
      </c>
      <c r="E93" s="62"/>
      <c r="F93" s="62">
        <f>SUM(F86:F92)</f>
        <v>220</v>
      </c>
      <c r="G93" s="62">
        <f>SUM(G86:G92)</f>
        <v>26</v>
      </c>
    </row>
    <row r="94" spans="1:14" s="42" customFormat="1" ht="12">
      <c r="A94" s="63"/>
      <c r="B94" s="63"/>
      <c r="C94" s="64"/>
      <c r="D94" s="64"/>
      <c r="E94" s="64"/>
      <c r="F94" s="64"/>
      <c r="G94" s="64"/>
    </row>
    <row r="95" spans="1:14" s="2" customFormat="1">
      <c r="B95" s="85" t="s">
        <v>19</v>
      </c>
      <c r="C95" s="79"/>
      <c r="D95" s="79">
        <f>+C93+D93</f>
        <v>250</v>
      </c>
      <c r="E95" s="79"/>
      <c r="F95" s="79"/>
      <c r="G95" s="79">
        <f>+F93+G93</f>
        <v>246</v>
      </c>
    </row>
    <row r="96" spans="1:14" ht="24.95" customHeight="1">
      <c r="A96" s="2"/>
      <c r="B96" s="2"/>
      <c r="C96" s="18"/>
      <c r="D96" s="18"/>
      <c r="E96" s="18"/>
      <c r="F96" s="18"/>
      <c r="G96" s="18"/>
    </row>
    <row r="97" spans="1:14" s="60" customFormat="1">
      <c r="A97" s="73"/>
      <c r="B97" s="2"/>
      <c r="C97" s="71"/>
      <c r="D97" s="81" t="str">
        <f>D6</f>
        <v>On 9/30/09</v>
      </c>
      <c r="E97" s="81"/>
      <c r="F97" s="71"/>
      <c r="G97" s="81" t="str">
        <f>G6</f>
        <v>On 9/30/10</v>
      </c>
    </row>
    <row r="98" spans="1:14">
      <c r="A98" s="87" t="s">
        <v>5</v>
      </c>
      <c r="C98" s="50" t="s">
        <v>6</v>
      </c>
      <c r="D98" s="50" t="s">
        <v>7</v>
      </c>
      <c r="E98" s="50"/>
      <c r="F98" s="50" t="s">
        <v>6</v>
      </c>
      <c r="G98" s="50" t="s">
        <v>7</v>
      </c>
    </row>
    <row r="99" spans="1:14" s="42" customFormat="1" ht="12">
      <c r="A99" s="51">
        <v>1</v>
      </c>
      <c r="B99" s="52" t="s">
        <v>8</v>
      </c>
      <c r="C99" s="69">
        <v>24</v>
      </c>
      <c r="D99" s="69">
        <v>7</v>
      </c>
      <c r="E99" s="69"/>
      <c r="F99" s="69">
        <v>25</v>
      </c>
      <c r="G99" s="69">
        <v>7</v>
      </c>
    </row>
    <row r="100" spans="1:14" s="42" customFormat="1" ht="12">
      <c r="A100" s="44">
        <v>2</v>
      </c>
      <c r="B100" s="32" t="s">
        <v>9</v>
      </c>
      <c r="C100" s="61">
        <v>0</v>
      </c>
      <c r="D100" s="61">
        <v>0</v>
      </c>
      <c r="E100" s="61"/>
      <c r="F100" s="61">
        <v>7</v>
      </c>
      <c r="G100" s="61">
        <v>0</v>
      </c>
    </row>
    <row r="101" spans="1:14" s="42" customFormat="1" ht="12">
      <c r="A101" s="44">
        <v>3</v>
      </c>
      <c r="B101" s="32" t="s">
        <v>10</v>
      </c>
      <c r="C101" s="41">
        <v>7</v>
      </c>
      <c r="D101" s="41">
        <v>1</v>
      </c>
      <c r="E101" s="41"/>
      <c r="F101" s="41">
        <v>8</v>
      </c>
      <c r="G101" s="41">
        <v>1</v>
      </c>
    </row>
    <row r="102" spans="1:14" s="42" customFormat="1" ht="12">
      <c r="A102" s="44">
        <v>4</v>
      </c>
      <c r="B102" s="32" t="s">
        <v>11</v>
      </c>
      <c r="C102" s="41">
        <v>9</v>
      </c>
      <c r="D102" s="41">
        <v>7</v>
      </c>
      <c r="E102" s="41"/>
      <c r="F102" s="41">
        <v>0</v>
      </c>
      <c r="G102" s="41">
        <v>7</v>
      </c>
    </row>
    <row r="103" spans="1:14" s="42" customFormat="1" ht="12">
      <c r="A103" s="44">
        <v>5</v>
      </c>
      <c r="B103" s="32" t="s">
        <v>12</v>
      </c>
      <c r="C103" s="61">
        <v>0</v>
      </c>
      <c r="D103" s="41">
        <v>1</v>
      </c>
      <c r="E103" s="41"/>
      <c r="F103" s="61">
        <v>0</v>
      </c>
      <c r="G103" s="41">
        <v>1</v>
      </c>
    </row>
    <row r="104" spans="1:14" s="42" customFormat="1" ht="12">
      <c r="A104" s="44">
        <v>6</v>
      </c>
      <c r="B104" s="32" t="s">
        <v>13</v>
      </c>
      <c r="C104" s="41">
        <v>3</v>
      </c>
      <c r="D104" s="41">
        <v>1</v>
      </c>
      <c r="E104" s="41"/>
      <c r="F104" s="41">
        <v>3</v>
      </c>
      <c r="G104" s="41">
        <v>1</v>
      </c>
    </row>
    <row r="105" spans="1:14" s="42" customFormat="1" ht="12">
      <c r="A105" s="54">
        <v>7</v>
      </c>
      <c r="B105" s="55" t="s">
        <v>14</v>
      </c>
      <c r="C105" s="70">
        <v>4</v>
      </c>
      <c r="D105" s="66">
        <v>1</v>
      </c>
      <c r="E105" s="66"/>
      <c r="F105" s="70">
        <v>3</v>
      </c>
      <c r="G105" s="66">
        <v>2</v>
      </c>
    </row>
    <row r="106" spans="1:14" s="37" customFormat="1" ht="12">
      <c r="A106" s="35"/>
      <c r="B106" s="89" t="s">
        <v>46</v>
      </c>
      <c r="C106" s="62">
        <f>SUM(C99:C105)</f>
        <v>47</v>
      </c>
      <c r="D106" s="62">
        <f>SUM(D99:D105)</f>
        <v>18</v>
      </c>
      <c r="E106" s="62"/>
      <c r="F106" s="62">
        <f>SUM(F99:F105)</f>
        <v>46</v>
      </c>
      <c r="G106" s="62">
        <f>SUM(G99:G105)</f>
        <v>19</v>
      </c>
    </row>
    <row r="107" spans="1:14" s="42" customFormat="1" ht="12">
      <c r="A107" s="63"/>
      <c r="B107" s="63"/>
      <c r="C107" s="64"/>
      <c r="D107" s="64"/>
      <c r="E107" s="64"/>
      <c r="F107" s="64"/>
      <c r="G107" s="64"/>
    </row>
    <row r="108" spans="1:14" s="2" customFormat="1">
      <c r="B108" s="85" t="s">
        <v>19</v>
      </c>
      <c r="C108" s="79"/>
      <c r="D108" s="79">
        <f>+C106+D106</f>
        <v>65</v>
      </c>
      <c r="E108" s="79"/>
      <c r="F108" s="79"/>
      <c r="G108" s="79">
        <f>+F106+G106</f>
        <v>65</v>
      </c>
    </row>
    <row r="109" spans="1:14">
      <c r="A109" s="47"/>
      <c r="B109" s="25" t="str">
        <f>B3</f>
        <v>Fall 2009 and Fall 2010</v>
      </c>
      <c r="C109" s="47"/>
      <c r="D109" s="47"/>
      <c r="E109" s="47"/>
      <c r="F109" s="47"/>
      <c r="G109" s="47"/>
      <c r="H109" s="47"/>
      <c r="I109" s="3"/>
      <c r="J109" s="6"/>
      <c r="K109" s="3"/>
      <c r="L109" s="3"/>
      <c r="M109" s="3"/>
      <c r="N109" s="3"/>
    </row>
    <row r="110" spans="1:14" ht="13.5" thickBot="1">
      <c r="A110" s="24"/>
      <c r="B110" s="24" t="s">
        <v>43</v>
      </c>
      <c r="C110" s="48"/>
      <c r="D110" s="49"/>
      <c r="E110" s="49"/>
      <c r="F110" s="49"/>
      <c r="G110" s="49"/>
      <c r="H110" s="49"/>
      <c r="I110" s="2"/>
      <c r="J110" s="6"/>
      <c r="K110" s="3"/>
      <c r="L110" s="3"/>
      <c r="M110" s="3"/>
      <c r="N110" s="3"/>
    </row>
    <row r="111" spans="1:14" ht="13.5" thickTop="1"/>
    <row r="112" spans="1:14" s="60" customFormat="1">
      <c r="A112" s="73"/>
      <c r="B112" s="2"/>
      <c r="C112" s="71"/>
      <c r="D112" s="81" t="str">
        <f>D6</f>
        <v>On 9/30/09</v>
      </c>
      <c r="E112" s="81"/>
      <c r="F112" s="71"/>
      <c r="G112" s="81" t="str">
        <f>G6</f>
        <v>On 9/30/10</v>
      </c>
    </row>
    <row r="113" spans="1:14">
      <c r="A113" s="87" t="s">
        <v>53</v>
      </c>
      <c r="C113" s="50" t="s">
        <v>6</v>
      </c>
      <c r="D113" s="50" t="s">
        <v>7</v>
      </c>
      <c r="E113" s="50"/>
      <c r="F113" s="50" t="s">
        <v>6</v>
      </c>
      <c r="G113" s="50" t="s">
        <v>7</v>
      </c>
    </row>
    <row r="114" spans="1:14" s="42" customFormat="1" ht="12">
      <c r="A114" s="51">
        <v>1</v>
      </c>
      <c r="B114" s="52" t="s">
        <v>8</v>
      </c>
      <c r="C114" s="69">
        <v>39</v>
      </c>
      <c r="D114" s="65">
        <v>0</v>
      </c>
      <c r="E114" s="65"/>
      <c r="F114" s="69">
        <v>38</v>
      </c>
      <c r="G114" s="65">
        <v>0</v>
      </c>
    </row>
    <row r="115" spans="1:14" s="42" customFormat="1" ht="12">
      <c r="A115" s="44">
        <v>2</v>
      </c>
      <c r="B115" s="32" t="s">
        <v>9</v>
      </c>
      <c r="C115" s="41">
        <v>53</v>
      </c>
      <c r="D115" s="41">
        <v>1</v>
      </c>
      <c r="E115" s="41"/>
      <c r="F115" s="41">
        <v>57</v>
      </c>
      <c r="G115" s="41">
        <v>1</v>
      </c>
    </row>
    <row r="116" spans="1:14" s="42" customFormat="1" ht="12">
      <c r="A116" s="44">
        <v>3</v>
      </c>
      <c r="B116" s="32" t="s">
        <v>10</v>
      </c>
      <c r="C116" s="41">
        <v>22</v>
      </c>
      <c r="D116" s="61">
        <v>0</v>
      </c>
      <c r="E116" s="61"/>
      <c r="F116" s="41">
        <v>24</v>
      </c>
      <c r="G116" s="61">
        <v>0</v>
      </c>
    </row>
    <row r="117" spans="1:14" s="42" customFormat="1" ht="12">
      <c r="A117" s="44">
        <v>4</v>
      </c>
      <c r="B117" s="32" t="s">
        <v>11</v>
      </c>
      <c r="C117" s="41">
        <v>15</v>
      </c>
      <c r="D117" s="41">
        <v>2</v>
      </c>
      <c r="E117" s="41"/>
      <c r="F117" s="41">
        <v>11</v>
      </c>
      <c r="G117" s="41">
        <v>2</v>
      </c>
    </row>
    <row r="118" spans="1:14" s="42" customFormat="1" ht="12">
      <c r="A118" s="44">
        <v>5</v>
      </c>
      <c r="B118" s="32" t="s">
        <v>12</v>
      </c>
      <c r="C118" s="41">
        <v>0</v>
      </c>
      <c r="D118" s="61">
        <v>0</v>
      </c>
      <c r="E118" s="61"/>
      <c r="F118" s="41">
        <v>1</v>
      </c>
      <c r="G118" s="61">
        <v>0</v>
      </c>
    </row>
    <row r="119" spans="1:14" s="42" customFormat="1" ht="12">
      <c r="A119" s="44">
        <v>6</v>
      </c>
      <c r="B119" s="32" t="s">
        <v>13</v>
      </c>
      <c r="C119" s="61">
        <v>0</v>
      </c>
      <c r="D119" s="61">
        <v>0</v>
      </c>
      <c r="E119" s="61"/>
      <c r="F119" s="61">
        <v>0</v>
      </c>
      <c r="G119" s="61">
        <v>0</v>
      </c>
    </row>
    <row r="120" spans="1:14" s="42" customFormat="1" ht="12">
      <c r="A120" s="54">
        <v>7</v>
      </c>
      <c r="B120" s="55" t="s">
        <v>14</v>
      </c>
      <c r="C120" s="66">
        <v>0</v>
      </c>
      <c r="D120" s="66">
        <v>0</v>
      </c>
      <c r="E120" s="66"/>
      <c r="F120" s="66">
        <v>0</v>
      </c>
      <c r="G120" s="66">
        <v>0</v>
      </c>
    </row>
    <row r="121" spans="1:14" s="37" customFormat="1" ht="12">
      <c r="A121" s="35"/>
      <c r="B121" s="89" t="s">
        <v>46</v>
      </c>
      <c r="C121" s="62">
        <f>SUM(C114:C120)</f>
        <v>129</v>
      </c>
      <c r="D121" s="62">
        <f>SUM(D114:D120)</f>
        <v>3</v>
      </c>
      <c r="E121" s="62"/>
      <c r="F121" s="62">
        <f>SUM(F114:F120)</f>
        <v>131</v>
      </c>
      <c r="G121" s="62">
        <f>SUM(G114:G120)</f>
        <v>3</v>
      </c>
    </row>
    <row r="122" spans="1:14" s="42" customFormat="1" ht="12">
      <c r="A122" s="63"/>
      <c r="B122" s="63"/>
      <c r="C122" s="64"/>
      <c r="D122" s="64"/>
      <c r="E122" s="64"/>
      <c r="F122" s="64"/>
      <c r="G122" s="64"/>
    </row>
    <row r="123" spans="1:14" s="2" customFormat="1">
      <c r="B123" s="85" t="s">
        <v>19</v>
      </c>
      <c r="C123" s="79"/>
      <c r="D123" s="79">
        <f>+C121+D121</f>
        <v>132</v>
      </c>
      <c r="E123" s="79"/>
      <c r="F123" s="79"/>
      <c r="G123" s="79">
        <f>+F121+G121</f>
        <v>134</v>
      </c>
    </row>
    <row r="124" spans="1:14" ht="24.95" customHeight="1">
      <c r="A124" s="2"/>
      <c r="B124" s="2"/>
      <c r="C124" s="17"/>
      <c r="D124" s="16"/>
      <c r="E124" s="16"/>
      <c r="F124" s="16"/>
      <c r="G124" s="16"/>
      <c r="H124" s="3"/>
      <c r="I124" s="3"/>
      <c r="J124" s="6"/>
      <c r="K124" s="3"/>
      <c r="L124" s="3"/>
      <c r="M124" s="3"/>
      <c r="N124" s="3"/>
    </row>
    <row r="125" spans="1:14" s="60" customFormat="1">
      <c r="A125" s="73"/>
      <c r="B125" s="2"/>
      <c r="C125" s="71"/>
      <c r="D125" s="81" t="str">
        <f>D6</f>
        <v>On 9/30/09</v>
      </c>
      <c r="E125" s="81"/>
      <c r="F125" s="71"/>
      <c r="G125" s="81" t="str">
        <f>G6</f>
        <v>On 9/30/10</v>
      </c>
      <c r="H125" s="59"/>
      <c r="I125" s="59"/>
      <c r="J125" s="28"/>
      <c r="K125" s="59"/>
      <c r="L125" s="59"/>
      <c r="M125" s="59"/>
      <c r="N125" s="59"/>
    </row>
    <row r="126" spans="1:14">
      <c r="A126" s="87" t="s">
        <v>4</v>
      </c>
      <c r="C126" s="50" t="s">
        <v>6</v>
      </c>
      <c r="D126" s="50" t="s">
        <v>7</v>
      </c>
      <c r="E126" s="50"/>
      <c r="F126" s="50" t="s">
        <v>6</v>
      </c>
      <c r="G126" s="50" t="s">
        <v>7</v>
      </c>
      <c r="H126" s="3"/>
      <c r="I126" s="3"/>
      <c r="J126" s="6"/>
      <c r="K126" s="3"/>
      <c r="L126" s="3"/>
      <c r="M126" s="3"/>
      <c r="N126" s="3"/>
    </row>
    <row r="127" spans="1:14" s="42" customFormat="1" ht="12">
      <c r="A127" s="51">
        <v>1</v>
      </c>
      <c r="B127" s="52" t="s">
        <v>8</v>
      </c>
      <c r="C127" s="69">
        <v>10</v>
      </c>
      <c r="D127" s="69">
        <v>1</v>
      </c>
      <c r="E127" s="69"/>
      <c r="F127" s="69">
        <v>11</v>
      </c>
      <c r="G127" s="69">
        <v>3</v>
      </c>
      <c r="H127" s="43"/>
      <c r="I127" s="43"/>
      <c r="J127" s="43"/>
      <c r="K127" s="43"/>
      <c r="L127" s="43"/>
      <c r="M127" s="43"/>
      <c r="N127" s="43"/>
    </row>
    <row r="128" spans="1:14" s="42" customFormat="1" ht="12">
      <c r="A128" s="44">
        <v>2</v>
      </c>
      <c r="B128" s="32" t="s">
        <v>9</v>
      </c>
      <c r="C128" s="41">
        <v>30</v>
      </c>
      <c r="D128" s="41">
        <v>8</v>
      </c>
      <c r="E128" s="41"/>
      <c r="F128" s="41">
        <v>27</v>
      </c>
      <c r="G128" s="41">
        <v>6</v>
      </c>
      <c r="H128" s="43"/>
      <c r="I128" s="43"/>
      <c r="J128" s="43"/>
      <c r="K128" s="43"/>
      <c r="L128" s="43"/>
      <c r="M128" s="43"/>
      <c r="N128" s="43"/>
    </row>
    <row r="129" spans="1:14" s="42" customFormat="1" ht="12">
      <c r="A129" s="44">
        <v>3</v>
      </c>
      <c r="B129" s="32" t="s">
        <v>10</v>
      </c>
      <c r="C129" s="41">
        <v>8</v>
      </c>
      <c r="D129" s="41">
        <v>1</v>
      </c>
      <c r="E129" s="41"/>
      <c r="F129" s="41">
        <v>9</v>
      </c>
      <c r="G129" s="41">
        <v>2</v>
      </c>
      <c r="H129" s="43"/>
      <c r="I129" s="43"/>
      <c r="J129" s="43"/>
      <c r="K129" s="43"/>
      <c r="L129" s="43"/>
      <c r="M129" s="43"/>
      <c r="N129" s="43"/>
    </row>
    <row r="130" spans="1:14" s="42" customFormat="1" ht="12">
      <c r="A130" s="44">
        <v>4</v>
      </c>
      <c r="B130" s="32" t="s">
        <v>11</v>
      </c>
      <c r="C130" s="41">
        <v>6</v>
      </c>
      <c r="D130" s="41">
        <v>1</v>
      </c>
      <c r="E130" s="41"/>
      <c r="F130" s="41">
        <v>5</v>
      </c>
      <c r="G130" s="41">
        <v>1</v>
      </c>
      <c r="H130" s="43"/>
      <c r="I130" s="43"/>
      <c r="J130" s="43"/>
      <c r="K130" s="43"/>
      <c r="L130" s="43"/>
      <c r="M130" s="43"/>
      <c r="N130" s="43"/>
    </row>
    <row r="131" spans="1:14" s="42" customFormat="1" ht="12">
      <c r="A131" s="44">
        <v>5</v>
      </c>
      <c r="B131" s="32" t="s">
        <v>12</v>
      </c>
      <c r="C131" s="61">
        <v>0</v>
      </c>
      <c r="D131" s="61">
        <v>0</v>
      </c>
      <c r="E131" s="61"/>
      <c r="F131" s="61">
        <v>0</v>
      </c>
      <c r="G131" s="61">
        <v>0</v>
      </c>
      <c r="H131" s="43"/>
      <c r="I131" s="43"/>
      <c r="J131" s="43"/>
      <c r="K131" s="43"/>
      <c r="L131" s="43"/>
      <c r="M131" s="43"/>
      <c r="N131" s="43"/>
    </row>
    <row r="132" spans="1:14" s="42" customFormat="1" ht="12">
      <c r="A132" s="44">
        <v>6</v>
      </c>
      <c r="B132" s="32" t="s">
        <v>13</v>
      </c>
      <c r="C132" s="61">
        <v>0</v>
      </c>
      <c r="D132" s="61">
        <v>0</v>
      </c>
      <c r="E132" s="61"/>
      <c r="F132" s="61">
        <v>0</v>
      </c>
      <c r="G132" s="61">
        <v>0</v>
      </c>
      <c r="H132" s="43"/>
      <c r="I132" s="43"/>
      <c r="J132" s="43"/>
      <c r="K132" s="43"/>
      <c r="L132" s="43"/>
      <c r="M132" s="43"/>
      <c r="N132" s="43"/>
    </row>
    <row r="133" spans="1:14" s="42" customFormat="1" ht="12">
      <c r="A133" s="54">
        <v>7</v>
      </c>
      <c r="B133" s="55" t="s">
        <v>14</v>
      </c>
      <c r="C133" s="66">
        <v>0</v>
      </c>
      <c r="D133" s="66">
        <v>0</v>
      </c>
      <c r="E133" s="66"/>
      <c r="F133" s="66">
        <v>0</v>
      </c>
      <c r="G133" s="66">
        <v>0</v>
      </c>
      <c r="H133" s="43"/>
      <c r="I133" s="43"/>
      <c r="J133" s="43"/>
      <c r="K133" s="43"/>
      <c r="L133" s="43"/>
      <c r="M133" s="43"/>
      <c r="N133" s="43"/>
    </row>
    <row r="134" spans="1:14" s="37" customFormat="1" ht="12">
      <c r="A134" s="35"/>
      <c r="B134" s="89" t="s">
        <v>46</v>
      </c>
      <c r="C134" s="62">
        <f>SUM(C127:C133)</f>
        <v>54</v>
      </c>
      <c r="D134" s="62">
        <f>SUM(D127:D133)</f>
        <v>11</v>
      </c>
      <c r="E134" s="62"/>
      <c r="F134" s="62">
        <f>SUM(F127:F133)</f>
        <v>52</v>
      </c>
      <c r="G134" s="62">
        <f>SUM(G127:G133)</f>
        <v>12</v>
      </c>
      <c r="H134" s="38"/>
      <c r="I134" s="38"/>
      <c r="J134" s="38"/>
      <c r="K134" s="38"/>
      <c r="L134" s="38"/>
      <c r="M134" s="38"/>
      <c r="N134" s="38"/>
    </row>
    <row r="135" spans="1:14" s="42" customFormat="1" ht="12">
      <c r="A135" s="63"/>
      <c r="B135" s="63"/>
      <c r="C135" s="64"/>
      <c r="D135" s="64"/>
      <c r="E135" s="64"/>
      <c r="F135" s="64"/>
      <c r="G135" s="64"/>
      <c r="H135" s="43"/>
      <c r="I135" s="43"/>
      <c r="J135" s="43"/>
      <c r="K135" s="43"/>
      <c r="L135" s="43"/>
      <c r="M135" s="43"/>
      <c r="N135" s="43"/>
    </row>
    <row r="136" spans="1:14" s="2" customFormat="1">
      <c r="B136" s="85" t="s">
        <v>19</v>
      </c>
      <c r="C136" s="79"/>
      <c r="D136" s="79">
        <f>+C134+D134</f>
        <v>65</v>
      </c>
      <c r="E136" s="79"/>
      <c r="F136" s="79"/>
      <c r="G136" s="79">
        <f>+F134+G134</f>
        <v>64</v>
      </c>
      <c r="H136" s="29"/>
      <c r="I136" s="29"/>
      <c r="J136" s="29"/>
      <c r="K136" s="29"/>
      <c r="L136" s="29"/>
      <c r="M136" s="29"/>
      <c r="N136" s="29"/>
    </row>
    <row r="137" spans="1:14" ht="24.95" customHeight="1">
      <c r="A137" s="2"/>
      <c r="B137" s="2"/>
      <c r="I137" s="3"/>
      <c r="J137" s="6"/>
      <c r="K137" s="3"/>
      <c r="L137" s="3"/>
      <c r="M137" s="3"/>
      <c r="N137" s="3"/>
    </row>
    <row r="138" spans="1:14" s="60" customFormat="1">
      <c r="A138" s="73"/>
      <c r="B138" s="2"/>
      <c r="C138" s="71"/>
      <c r="D138" s="81" t="str">
        <f>D6</f>
        <v>On 9/30/09</v>
      </c>
      <c r="E138" s="81"/>
      <c r="F138" s="71"/>
      <c r="G138" s="81" t="str">
        <f>G6</f>
        <v>On 9/30/10</v>
      </c>
      <c r="H138" s="59"/>
      <c r="I138" s="59"/>
      <c r="J138" s="28"/>
      <c r="K138" s="59"/>
      <c r="L138" s="59"/>
      <c r="M138" s="59"/>
      <c r="N138" s="59"/>
    </row>
    <row r="139" spans="1:14">
      <c r="A139" s="87" t="s">
        <v>15</v>
      </c>
      <c r="C139" s="50" t="s">
        <v>6</v>
      </c>
      <c r="D139" s="50" t="s">
        <v>7</v>
      </c>
      <c r="E139" s="50"/>
      <c r="F139" s="50" t="s">
        <v>6</v>
      </c>
      <c r="G139" s="50" t="s">
        <v>7</v>
      </c>
      <c r="H139" s="3"/>
      <c r="I139" s="3"/>
      <c r="J139" s="6"/>
      <c r="K139" s="3"/>
      <c r="L139" s="3"/>
      <c r="M139" s="3"/>
      <c r="N139" s="3"/>
    </row>
    <row r="140" spans="1:14" s="42" customFormat="1" ht="12">
      <c r="A140" s="51">
        <v>1</v>
      </c>
      <c r="B140" s="52" t="s">
        <v>8</v>
      </c>
      <c r="C140" s="69">
        <v>380</v>
      </c>
      <c r="D140" s="69">
        <v>48</v>
      </c>
      <c r="E140" s="69"/>
      <c r="F140" s="69">
        <v>381</v>
      </c>
      <c r="G140" s="69">
        <v>46</v>
      </c>
      <c r="H140" s="43"/>
      <c r="I140" s="43"/>
      <c r="J140" s="43"/>
      <c r="K140" s="43"/>
      <c r="L140" s="43"/>
      <c r="M140" s="43"/>
      <c r="N140" s="43"/>
    </row>
    <row r="141" spans="1:14" s="42" customFormat="1" ht="12">
      <c r="A141" s="44">
        <v>2</v>
      </c>
      <c r="B141" s="32" t="s">
        <v>9</v>
      </c>
      <c r="C141" s="41">
        <v>1437</v>
      </c>
      <c r="D141" s="41">
        <v>158</v>
      </c>
      <c r="E141" s="41"/>
      <c r="F141" s="41">
        <v>1472</v>
      </c>
      <c r="G141" s="41">
        <v>151</v>
      </c>
      <c r="H141" s="43"/>
      <c r="I141" s="43"/>
      <c r="J141" s="43"/>
      <c r="K141" s="43"/>
      <c r="L141" s="43"/>
      <c r="M141" s="43"/>
      <c r="N141" s="43"/>
    </row>
    <row r="142" spans="1:14" s="42" customFormat="1" ht="12">
      <c r="A142" s="44">
        <v>3</v>
      </c>
      <c r="B142" s="32" t="s">
        <v>10</v>
      </c>
      <c r="C142" s="41">
        <v>420</v>
      </c>
      <c r="D142" s="41">
        <v>80</v>
      </c>
      <c r="E142" s="41"/>
      <c r="F142" s="41">
        <v>431</v>
      </c>
      <c r="G142" s="41">
        <v>65</v>
      </c>
      <c r="H142" s="43"/>
      <c r="I142" s="43"/>
      <c r="J142" s="43"/>
      <c r="K142" s="43"/>
      <c r="L142" s="43"/>
      <c r="M142" s="43"/>
      <c r="N142" s="43"/>
    </row>
    <row r="143" spans="1:14" s="42" customFormat="1" ht="12">
      <c r="A143" s="44">
        <v>4</v>
      </c>
      <c r="B143" s="32" t="s">
        <v>11</v>
      </c>
      <c r="C143" s="41">
        <v>177</v>
      </c>
      <c r="D143" s="41">
        <v>30</v>
      </c>
      <c r="E143" s="41"/>
      <c r="F143" s="41">
        <v>178</v>
      </c>
      <c r="G143" s="41">
        <v>23</v>
      </c>
      <c r="H143" s="43"/>
      <c r="I143" s="43"/>
      <c r="J143" s="43"/>
      <c r="K143" s="43"/>
      <c r="L143" s="43"/>
      <c r="M143" s="43"/>
      <c r="N143" s="43"/>
    </row>
    <row r="144" spans="1:14" s="42" customFormat="1" ht="12">
      <c r="A144" s="44">
        <v>5</v>
      </c>
      <c r="B144" s="32" t="s">
        <v>12</v>
      </c>
      <c r="C144" s="41">
        <v>280</v>
      </c>
      <c r="D144" s="41">
        <v>24</v>
      </c>
      <c r="E144" s="41"/>
      <c r="F144" s="41">
        <v>307</v>
      </c>
      <c r="G144" s="41">
        <v>23</v>
      </c>
      <c r="H144" s="43"/>
      <c r="I144" s="43"/>
      <c r="J144" s="43"/>
      <c r="K144" s="43"/>
      <c r="L144" s="43"/>
      <c r="M144" s="43"/>
      <c r="N144" s="43"/>
    </row>
    <row r="145" spans="1:14" s="42" customFormat="1" ht="12">
      <c r="A145" s="44">
        <v>6</v>
      </c>
      <c r="B145" s="32" t="s">
        <v>13</v>
      </c>
      <c r="C145" s="61">
        <v>0</v>
      </c>
      <c r="D145" s="61">
        <v>0</v>
      </c>
      <c r="E145" s="61"/>
      <c r="F145" s="61">
        <v>0</v>
      </c>
      <c r="G145" s="61">
        <v>0</v>
      </c>
      <c r="H145" s="43"/>
      <c r="I145" s="43"/>
      <c r="J145" s="43"/>
      <c r="K145" s="43"/>
      <c r="L145" s="43"/>
      <c r="M145" s="43"/>
      <c r="N145" s="43"/>
    </row>
    <row r="146" spans="1:14" s="42" customFormat="1" ht="12">
      <c r="A146" s="54">
        <v>7</v>
      </c>
      <c r="B146" s="55" t="s">
        <v>14</v>
      </c>
      <c r="C146" s="70">
        <v>1</v>
      </c>
      <c r="D146" s="70">
        <v>1</v>
      </c>
      <c r="E146" s="70"/>
      <c r="F146" s="70">
        <v>1</v>
      </c>
      <c r="G146" s="70">
        <v>1</v>
      </c>
      <c r="H146" s="43"/>
      <c r="I146" s="43"/>
      <c r="J146" s="43"/>
      <c r="K146" s="43"/>
      <c r="L146" s="43"/>
      <c r="M146" s="43"/>
      <c r="N146" s="43"/>
    </row>
    <row r="147" spans="1:14" s="37" customFormat="1" ht="12">
      <c r="A147" s="35"/>
      <c r="B147" s="89" t="s">
        <v>46</v>
      </c>
      <c r="C147" s="62">
        <f>SUM(C140:C146)</f>
        <v>2695</v>
      </c>
      <c r="D147" s="62">
        <f>SUM(D140:D146)</f>
        <v>341</v>
      </c>
      <c r="E147" s="62"/>
      <c r="F147" s="62">
        <f>SUM(F140:F146)</f>
        <v>2770</v>
      </c>
      <c r="G147" s="62">
        <f>SUM(G140:G146)</f>
        <v>309</v>
      </c>
      <c r="H147" s="38"/>
      <c r="I147" s="38"/>
      <c r="J147" s="38"/>
      <c r="K147" s="38"/>
      <c r="L147" s="38"/>
      <c r="M147" s="38"/>
      <c r="N147" s="38"/>
    </row>
    <row r="148" spans="1:14" s="42" customFormat="1" ht="12">
      <c r="A148" s="63"/>
      <c r="B148" s="63"/>
      <c r="C148" s="64"/>
      <c r="D148" s="64"/>
      <c r="E148" s="64"/>
      <c r="F148" s="64"/>
      <c r="G148" s="64"/>
      <c r="H148" s="43"/>
      <c r="I148" s="43"/>
      <c r="J148" s="43"/>
      <c r="K148" s="43"/>
      <c r="L148" s="43"/>
      <c r="M148" s="43"/>
      <c r="N148" s="43"/>
    </row>
    <row r="149" spans="1:14" s="2" customFormat="1">
      <c r="B149" s="85" t="s">
        <v>19</v>
      </c>
      <c r="C149" s="79"/>
      <c r="D149" s="79">
        <f>+C147+D147</f>
        <v>3036</v>
      </c>
      <c r="E149" s="79"/>
      <c r="F149" s="79"/>
      <c r="G149" s="79">
        <f>+F147+G147</f>
        <v>3079</v>
      </c>
      <c r="H149" s="29"/>
      <c r="I149" s="29"/>
      <c r="J149" s="29"/>
      <c r="K149" s="29"/>
      <c r="L149" s="29"/>
      <c r="M149" s="29"/>
      <c r="N149" s="29"/>
    </row>
    <row r="150" spans="1:14" ht="24.95" customHeight="1">
      <c r="A150" s="2"/>
      <c r="B150" s="2"/>
      <c r="C150" s="17"/>
      <c r="D150" s="16"/>
      <c r="E150" s="16"/>
      <c r="F150" s="16"/>
      <c r="G150" s="16"/>
      <c r="H150" s="3"/>
      <c r="I150" s="3"/>
      <c r="J150" s="6"/>
      <c r="K150" s="3"/>
      <c r="L150" s="3"/>
      <c r="M150" s="3"/>
      <c r="N150" s="3"/>
    </row>
    <row r="151" spans="1:14" s="60" customFormat="1">
      <c r="A151" s="73"/>
      <c r="B151" s="2"/>
      <c r="C151" s="71"/>
      <c r="D151" s="81" t="str">
        <f>D6</f>
        <v>On 9/30/09</v>
      </c>
      <c r="E151" s="81"/>
      <c r="F151" s="71"/>
      <c r="G151" s="81" t="str">
        <f>G6</f>
        <v>On 9/30/10</v>
      </c>
    </row>
    <row r="152" spans="1:14">
      <c r="A152" s="87" t="s">
        <v>2</v>
      </c>
      <c r="C152" s="50" t="s">
        <v>6</v>
      </c>
      <c r="D152" s="50" t="s">
        <v>7</v>
      </c>
      <c r="E152" s="50"/>
      <c r="F152" s="50" t="s">
        <v>6</v>
      </c>
      <c r="G152" s="50" t="s">
        <v>7</v>
      </c>
    </row>
    <row r="153" spans="1:14" s="42" customFormat="1" ht="12">
      <c r="A153" s="51">
        <v>1</v>
      </c>
      <c r="B153" s="52" t="s">
        <v>8</v>
      </c>
      <c r="C153" s="69">
        <v>26</v>
      </c>
      <c r="D153" s="69">
        <v>0</v>
      </c>
      <c r="E153" s="69"/>
      <c r="F153" s="69">
        <v>22</v>
      </c>
      <c r="G153" s="69">
        <v>3</v>
      </c>
    </row>
    <row r="154" spans="1:14" s="42" customFormat="1" ht="12">
      <c r="A154" s="44">
        <v>2</v>
      </c>
      <c r="B154" s="32" t="s">
        <v>9</v>
      </c>
      <c r="C154" s="41">
        <v>51</v>
      </c>
      <c r="D154" s="41">
        <v>5</v>
      </c>
      <c r="E154" s="41"/>
      <c r="F154" s="41">
        <v>56</v>
      </c>
      <c r="G154" s="41">
        <v>12</v>
      </c>
    </row>
    <row r="155" spans="1:14" s="42" customFormat="1" ht="12">
      <c r="A155" s="44">
        <v>3</v>
      </c>
      <c r="B155" s="32" t="s">
        <v>10</v>
      </c>
      <c r="C155" s="41">
        <v>30</v>
      </c>
      <c r="D155" s="41">
        <v>10</v>
      </c>
      <c r="E155" s="41"/>
      <c r="F155" s="41">
        <v>28</v>
      </c>
      <c r="G155" s="41">
        <v>8</v>
      </c>
    </row>
    <row r="156" spans="1:14" s="42" customFormat="1" ht="12">
      <c r="A156" s="44">
        <v>4</v>
      </c>
      <c r="B156" s="32" t="s">
        <v>11</v>
      </c>
      <c r="C156" s="41">
        <v>8</v>
      </c>
      <c r="D156" s="41">
        <v>1</v>
      </c>
      <c r="E156" s="41"/>
      <c r="F156" s="41">
        <v>8</v>
      </c>
      <c r="G156" s="41">
        <v>2</v>
      </c>
    </row>
    <row r="157" spans="1:14" s="42" customFormat="1" ht="12">
      <c r="A157" s="44">
        <v>5</v>
      </c>
      <c r="B157" s="32" t="s">
        <v>12</v>
      </c>
      <c r="C157" s="41">
        <v>5</v>
      </c>
      <c r="D157" s="41">
        <v>2</v>
      </c>
      <c r="E157" s="41"/>
      <c r="F157" s="41">
        <v>6</v>
      </c>
      <c r="G157" s="41">
        <v>1</v>
      </c>
    </row>
    <row r="158" spans="1:14" s="42" customFormat="1" ht="12">
      <c r="A158" s="44">
        <v>6</v>
      </c>
      <c r="B158" s="32" t="s">
        <v>13</v>
      </c>
      <c r="C158" s="61">
        <v>0</v>
      </c>
      <c r="D158" s="61">
        <v>0</v>
      </c>
      <c r="E158" s="61"/>
      <c r="F158" s="61">
        <v>0</v>
      </c>
      <c r="G158" s="61">
        <v>0</v>
      </c>
    </row>
    <row r="159" spans="1:14" s="42" customFormat="1" ht="12">
      <c r="A159" s="54">
        <v>7</v>
      </c>
      <c r="B159" s="55" t="s">
        <v>14</v>
      </c>
      <c r="C159" s="66">
        <v>0</v>
      </c>
      <c r="D159" s="66">
        <v>0</v>
      </c>
      <c r="E159" s="66"/>
      <c r="F159" s="66">
        <v>0</v>
      </c>
      <c r="G159" s="66">
        <v>0</v>
      </c>
    </row>
    <row r="160" spans="1:14" s="37" customFormat="1" ht="12">
      <c r="A160" s="35"/>
      <c r="B160" s="89" t="s">
        <v>46</v>
      </c>
      <c r="C160" s="62">
        <f>SUM(C153:C159)</f>
        <v>120</v>
      </c>
      <c r="D160" s="62">
        <f>SUM(D153:D159)</f>
        <v>18</v>
      </c>
      <c r="E160" s="62"/>
      <c r="F160" s="62">
        <f>SUM(F153:F159)</f>
        <v>120</v>
      </c>
      <c r="G160" s="62">
        <f>SUM(G153:G159)</f>
        <v>26</v>
      </c>
    </row>
    <row r="161" spans="1:14" s="42" customFormat="1" ht="12">
      <c r="A161" s="63"/>
      <c r="B161" s="63"/>
      <c r="C161" s="64"/>
      <c r="D161" s="64"/>
      <c r="E161" s="64"/>
      <c r="F161" s="64"/>
      <c r="G161" s="64"/>
    </row>
    <row r="162" spans="1:14">
      <c r="A162" s="2"/>
      <c r="B162" s="85" t="s">
        <v>19</v>
      </c>
      <c r="C162" s="57"/>
      <c r="D162" s="57">
        <f>+C160+D160</f>
        <v>138</v>
      </c>
      <c r="E162" s="57"/>
      <c r="F162" s="57"/>
      <c r="G162" s="57">
        <f>+F160+G160</f>
        <v>146</v>
      </c>
    </row>
    <row r="163" spans="1:14">
      <c r="A163" s="47"/>
      <c r="B163" s="25" t="str">
        <f>B3</f>
        <v>Fall 2009 and Fall 2010</v>
      </c>
      <c r="C163" s="47"/>
      <c r="D163" s="47"/>
      <c r="E163" s="47"/>
      <c r="F163" s="47"/>
      <c r="G163" s="47"/>
      <c r="H163" s="47"/>
      <c r="I163" s="3"/>
      <c r="J163" s="6"/>
      <c r="K163" s="3"/>
      <c r="L163" s="3"/>
      <c r="M163" s="3"/>
      <c r="N163" s="3"/>
    </row>
    <row r="164" spans="1:14" ht="13.5" thickBot="1">
      <c r="A164" s="24"/>
      <c r="B164" s="24" t="s">
        <v>43</v>
      </c>
      <c r="C164" s="48"/>
      <c r="D164" s="49"/>
      <c r="E164" s="49"/>
      <c r="F164" s="49"/>
      <c r="G164" s="49"/>
      <c r="H164" s="49"/>
      <c r="I164" s="3"/>
      <c r="J164" s="6"/>
      <c r="K164" s="3"/>
      <c r="L164" s="3"/>
      <c r="M164" s="3"/>
      <c r="N164" s="3"/>
    </row>
    <row r="165" spans="1:14" ht="13.5" thickTop="1">
      <c r="A165" s="2"/>
      <c r="B165" s="2"/>
      <c r="I165" s="3"/>
      <c r="J165" s="6"/>
      <c r="K165" s="3"/>
      <c r="L165" s="3"/>
      <c r="M165" s="3"/>
      <c r="N165" s="3"/>
    </row>
    <row r="166" spans="1:14" s="60" customFormat="1">
      <c r="A166" s="73"/>
      <c r="B166" s="2"/>
      <c r="C166" s="71"/>
      <c r="D166" s="81" t="str">
        <f>D6</f>
        <v>On 9/30/09</v>
      </c>
      <c r="E166" s="81"/>
      <c r="F166" s="71"/>
      <c r="G166" s="81" t="str">
        <f>G6</f>
        <v>On 9/30/10</v>
      </c>
      <c r="H166" s="59"/>
      <c r="I166" s="59"/>
      <c r="J166" s="28"/>
      <c r="K166" s="59"/>
      <c r="L166" s="59"/>
      <c r="M166" s="59"/>
      <c r="N166" s="59"/>
    </row>
    <row r="167" spans="1:14">
      <c r="A167" s="87" t="s">
        <v>16</v>
      </c>
      <c r="C167" s="50" t="s">
        <v>6</v>
      </c>
      <c r="D167" s="50" t="s">
        <v>7</v>
      </c>
      <c r="E167" s="50"/>
      <c r="F167" s="50" t="s">
        <v>6</v>
      </c>
      <c r="G167" s="50" t="s">
        <v>7</v>
      </c>
      <c r="H167" s="3"/>
      <c r="I167" s="3"/>
      <c r="J167" s="6"/>
      <c r="K167" s="3"/>
      <c r="L167" s="3"/>
      <c r="M167" s="3"/>
      <c r="N167" s="3"/>
    </row>
    <row r="168" spans="1:14" s="42" customFormat="1" ht="12">
      <c r="A168" s="51">
        <v>1</v>
      </c>
      <c r="B168" s="52" t="s">
        <v>8</v>
      </c>
      <c r="C168" s="69">
        <v>377</v>
      </c>
      <c r="D168" s="69">
        <v>13</v>
      </c>
      <c r="E168" s="69"/>
      <c r="F168" s="69">
        <v>377</v>
      </c>
      <c r="G168" s="69">
        <v>12</v>
      </c>
      <c r="H168" s="43"/>
      <c r="I168" s="43"/>
      <c r="J168" s="43"/>
      <c r="K168" s="43"/>
      <c r="L168" s="43"/>
      <c r="M168" s="43"/>
      <c r="N168" s="43"/>
    </row>
    <row r="169" spans="1:14" s="42" customFormat="1" ht="12">
      <c r="A169" s="44">
        <v>2</v>
      </c>
      <c r="B169" s="32" t="s">
        <v>9</v>
      </c>
      <c r="C169" s="41">
        <v>0</v>
      </c>
      <c r="D169" s="61">
        <v>0</v>
      </c>
      <c r="E169" s="61"/>
      <c r="F169" s="41">
        <v>0</v>
      </c>
      <c r="G169" s="61">
        <v>0</v>
      </c>
      <c r="H169" s="43"/>
      <c r="I169" s="43"/>
      <c r="J169" s="43"/>
      <c r="K169" s="43"/>
      <c r="L169" s="43"/>
      <c r="M169" s="43"/>
      <c r="N169" s="43"/>
    </row>
    <row r="170" spans="1:14" s="42" customFormat="1" ht="12">
      <c r="A170" s="44">
        <v>3</v>
      </c>
      <c r="B170" s="32" t="s">
        <v>10</v>
      </c>
      <c r="C170" s="41">
        <v>2452</v>
      </c>
      <c r="D170" s="41">
        <v>563</v>
      </c>
      <c r="E170" s="41"/>
      <c r="F170" s="41">
        <v>2586</v>
      </c>
      <c r="G170" s="41">
        <v>558</v>
      </c>
      <c r="H170" s="43"/>
      <c r="I170" s="43"/>
      <c r="J170" s="43"/>
      <c r="K170" s="43"/>
      <c r="L170" s="43"/>
      <c r="M170" s="43"/>
      <c r="N170" s="43"/>
    </row>
    <row r="171" spans="1:14" s="42" customFormat="1" ht="12">
      <c r="A171" s="44">
        <v>4</v>
      </c>
      <c r="B171" s="32" t="s">
        <v>11</v>
      </c>
      <c r="C171" s="41">
        <v>798</v>
      </c>
      <c r="D171" s="41">
        <v>164</v>
      </c>
      <c r="E171" s="41"/>
      <c r="F171" s="41">
        <v>804</v>
      </c>
      <c r="G171" s="41">
        <v>158</v>
      </c>
      <c r="H171" s="43"/>
      <c r="I171" s="43"/>
      <c r="J171" s="43"/>
      <c r="K171" s="43"/>
      <c r="L171" s="43"/>
      <c r="M171" s="43"/>
      <c r="N171" s="43"/>
    </row>
    <row r="172" spans="1:14" s="42" customFormat="1" ht="12">
      <c r="A172" s="44">
        <v>5</v>
      </c>
      <c r="B172" s="32" t="s">
        <v>12</v>
      </c>
      <c r="C172" s="41">
        <v>1201</v>
      </c>
      <c r="D172" s="41">
        <v>212</v>
      </c>
      <c r="E172" s="41"/>
      <c r="F172" s="41">
        <v>1204</v>
      </c>
      <c r="G172" s="41">
        <v>211</v>
      </c>
      <c r="H172" s="43"/>
      <c r="I172" s="43"/>
      <c r="J172" s="43"/>
      <c r="K172" s="43"/>
      <c r="L172" s="43"/>
      <c r="M172" s="43"/>
      <c r="N172" s="43"/>
    </row>
    <row r="173" spans="1:14" s="42" customFormat="1" ht="12">
      <c r="A173" s="44">
        <v>6</v>
      </c>
      <c r="B173" s="32" t="s">
        <v>13</v>
      </c>
      <c r="C173" s="41">
        <v>3</v>
      </c>
      <c r="D173" s="61">
        <v>0</v>
      </c>
      <c r="E173" s="61"/>
      <c r="F173" s="41">
        <v>3</v>
      </c>
      <c r="G173" s="61">
        <v>0</v>
      </c>
      <c r="H173" s="43"/>
      <c r="I173" s="43"/>
      <c r="J173" s="43"/>
      <c r="K173" s="43"/>
      <c r="L173" s="43"/>
      <c r="M173" s="43"/>
      <c r="N173" s="43"/>
    </row>
    <row r="174" spans="1:14" s="42" customFormat="1" ht="12">
      <c r="A174" s="54">
        <v>7</v>
      </c>
      <c r="B174" s="55" t="s">
        <v>14</v>
      </c>
      <c r="C174" s="70">
        <v>652</v>
      </c>
      <c r="D174" s="70">
        <v>338</v>
      </c>
      <c r="E174" s="70"/>
      <c r="F174" s="70">
        <v>627</v>
      </c>
      <c r="G174" s="70">
        <v>329</v>
      </c>
      <c r="H174" s="43"/>
      <c r="I174" s="43"/>
      <c r="J174" s="43"/>
      <c r="K174" s="43"/>
      <c r="L174" s="43"/>
      <c r="M174" s="43"/>
      <c r="N174" s="43"/>
    </row>
    <row r="175" spans="1:14" s="37" customFormat="1" ht="12">
      <c r="A175" s="35"/>
      <c r="B175" s="89" t="s">
        <v>46</v>
      </c>
      <c r="C175" s="67">
        <f>SUM(C168:C174)</f>
        <v>5483</v>
      </c>
      <c r="D175" s="67">
        <f>SUM(D168:D174)</f>
        <v>1290</v>
      </c>
      <c r="E175" s="67"/>
      <c r="F175" s="67">
        <f>SUM(F168:F174)</f>
        <v>5601</v>
      </c>
      <c r="G175" s="67">
        <f>SUM(G168:G174)</f>
        <v>1268</v>
      </c>
      <c r="H175" s="38"/>
      <c r="I175" s="38"/>
      <c r="J175" s="38"/>
      <c r="K175" s="38"/>
      <c r="L175" s="38"/>
      <c r="M175" s="38"/>
      <c r="N175" s="38"/>
    </row>
    <row r="176" spans="1:14" s="42" customFormat="1" ht="12">
      <c r="A176" s="63"/>
      <c r="B176" s="63"/>
      <c r="C176" s="68"/>
      <c r="D176" s="68"/>
      <c r="E176" s="68"/>
      <c r="F176" s="68"/>
      <c r="G176" s="68"/>
      <c r="H176" s="43"/>
      <c r="I176" s="43"/>
      <c r="J176" s="43"/>
      <c r="K176" s="43"/>
      <c r="L176" s="43"/>
      <c r="M176" s="43"/>
      <c r="N176" s="43"/>
    </row>
    <row r="177" spans="1:14" s="2" customFormat="1">
      <c r="B177" s="85" t="s">
        <v>19</v>
      </c>
      <c r="C177" s="80"/>
      <c r="D177" s="80">
        <f>+C175+D175</f>
        <v>6773</v>
      </c>
      <c r="E177" s="80"/>
      <c r="F177" s="80"/>
      <c r="G177" s="80">
        <f>+F175+G175</f>
        <v>6869</v>
      </c>
      <c r="H177" s="30"/>
      <c r="I177" s="30"/>
      <c r="J177" s="30"/>
      <c r="K177" s="30"/>
      <c r="L177" s="30"/>
      <c r="M177" s="30"/>
      <c r="N177" s="30"/>
    </row>
    <row r="178" spans="1:14" ht="24.95" customHeight="1">
      <c r="A178" s="2"/>
      <c r="B178" s="2"/>
      <c r="C178" s="17"/>
      <c r="D178" s="16"/>
      <c r="E178" s="16"/>
      <c r="F178" s="16"/>
      <c r="G178" s="16"/>
      <c r="H178" s="3"/>
      <c r="I178" s="3"/>
      <c r="J178" s="6"/>
      <c r="K178" s="3"/>
      <c r="L178" s="3"/>
      <c r="M178" s="3"/>
      <c r="N178" s="3"/>
    </row>
    <row r="179" spans="1:14" s="27" customFormat="1">
      <c r="A179" s="73"/>
      <c r="B179" s="77"/>
      <c r="C179" s="71"/>
      <c r="D179" s="81" t="str">
        <f>D6</f>
        <v>On 9/30/09</v>
      </c>
      <c r="E179" s="81"/>
      <c r="F179" s="71"/>
      <c r="G179" s="81" t="str">
        <f>G6</f>
        <v>On 9/30/10</v>
      </c>
    </row>
    <row r="180" spans="1:14" s="27" customFormat="1">
      <c r="A180" s="87" t="s">
        <v>45</v>
      </c>
      <c r="B180" s="39"/>
      <c r="C180" s="50" t="s">
        <v>6</v>
      </c>
      <c r="D180" s="50" t="s">
        <v>7</v>
      </c>
      <c r="E180" s="50"/>
      <c r="F180" s="50" t="s">
        <v>6</v>
      </c>
      <c r="G180" s="50" t="s">
        <v>7</v>
      </c>
    </row>
    <row r="181" spans="1:14" s="42" customFormat="1" ht="12">
      <c r="A181" s="51">
        <v>1</v>
      </c>
      <c r="B181" s="52" t="s">
        <v>8</v>
      </c>
      <c r="C181" s="69">
        <v>135</v>
      </c>
      <c r="D181" s="69">
        <v>11</v>
      </c>
      <c r="E181" s="69"/>
      <c r="F181" s="69">
        <v>154</v>
      </c>
      <c r="G181" s="69">
        <v>14</v>
      </c>
    </row>
    <row r="182" spans="1:14" s="42" customFormat="1" ht="12">
      <c r="A182" s="44">
        <v>2</v>
      </c>
      <c r="B182" s="32" t="s">
        <v>9</v>
      </c>
      <c r="C182" s="41">
        <v>1</v>
      </c>
      <c r="D182" s="61">
        <v>0</v>
      </c>
      <c r="E182" s="61"/>
      <c r="F182" s="41">
        <v>3</v>
      </c>
      <c r="G182" s="61">
        <v>0</v>
      </c>
    </row>
    <row r="183" spans="1:14" s="42" customFormat="1" ht="12">
      <c r="A183" s="44">
        <v>3</v>
      </c>
      <c r="B183" s="32" t="s">
        <v>10</v>
      </c>
      <c r="C183" s="41">
        <v>98</v>
      </c>
      <c r="D183" s="41">
        <v>9</v>
      </c>
      <c r="E183" s="41"/>
      <c r="F183" s="41">
        <v>110</v>
      </c>
      <c r="G183" s="41">
        <v>12</v>
      </c>
    </row>
    <row r="184" spans="1:14" s="42" customFormat="1" ht="12">
      <c r="A184" s="44">
        <v>4</v>
      </c>
      <c r="B184" s="32" t="s">
        <v>11</v>
      </c>
      <c r="C184" s="41">
        <v>40</v>
      </c>
      <c r="D184" s="41">
        <v>7</v>
      </c>
      <c r="E184" s="41"/>
      <c r="F184" s="41">
        <v>42</v>
      </c>
      <c r="G184" s="41">
        <v>5</v>
      </c>
    </row>
    <row r="185" spans="1:14" s="42" customFormat="1" ht="12">
      <c r="A185" s="44">
        <v>5</v>
      </c>
      <c r="B185" s="32" t="s">
        <v>12</v>
      </c>
      <c r="C185" s="41">
        <v>7</v>
      </c>
      <c r="D185" s="41">
        <v>2</v>
      </c>
      <c r="E185" s="41"/>
      <c r="F185" s="41">
        <v>7</v>
      </c>
      <c r="G185" s="41">
        <v>3</v>
      </c>
    </row>
    <row r="186" spans="1:14" s="42" customFormat="1" ht="12">
      <c r="A186" s="44">
        <v>6</v>
      </c>
      <c r="B186" s="32" t="s">
        <v>13</v>
      </c>
      <c r="C186" s="61">
        <v>0</v>
      </c>
      <c r="D186" s="61">
        <v>0</v>
      </c>
      <c r="E186" s="61"/>
      <c r="F186" s="61">
        <v>0</v>
      </c>
      <c r="G186" s="61">
        <v>0</v>
      </c>
    </row>
    <row r="187" spans="1:14" s="42" customFormat="1" ht="12">
      <c r="A187" s="54">
        <v>7</v>
      </c>
      <c r="B187" s="55" t="s">
        <v>14</v>
      </c>
      <c r="C187" s="70">
        <v>1</v>
      </c>
      <c r="D187" s="70">
        <v>0</v>
      </c>
      <c r="E187" s="70"/>
      <c r="F187" s="70">
        <v>2</v>
      </c>
      <c r="G187" s="70">
        <v>0</v>
      </c>
    </row>
    <row r="188" spans="1:14" s="37" customFormat="1" ht="12">
      <c r="A188" s="35"/>
      <c r="B188" s="89" t="s">
        <v>46</v>
      </c>
      <c r="C188" s="62">
        <f>SUM(C181:C187)</f>
        <v>282</v>
      </c>
      <c r="D188" s="62">
        <f>SUM(D181:D187)</f>
        <v>29</v>
      </c>
      <c r="E188" s="62"/>
      <c r="F188" s="62">
        <f>SUM(F181:F187)</f>
        <v>318</v>
      </c>
      <c r="G188" s="62">
        <f>SUM(G181:G187)</f>
        <v>34</v>
      </c>
    </row>
    <row r="189" spans="1:14" s="42" customFormat="1" ht="12">
      <c r="A189" s="63"/>
      <c r="B189" s="63"/>
      <c r="C189" s="64"/>
      <c r="D189" s="64"/>
      <c r="E189" s="64"/>
      <c r="F189" s="64"/>
      <c r="G189" s="64"/>
    </row>
    <row r="190" spans="1:14" s="2" customFormat="1">
      <c r="B190" s="85" t="s">
        <v>19</v>
      </c>
      <c r="C190" s="79"/>
      <c r="D190" s="79">
        <f>+C188+D188</f>
        <v>311</v>
      </c>
      <c r="E190" s="79"/>
      <c r="F190" s="79"/>
      <c r="G190" s="79">
        <f>+F188+G188</f>
        <v>352</v>
      </c>
    </row>
    <row r="191" spans="1:14" ht="24.95" customHeight="1">
      <c r="A191" s="2"/>
      <c r="B191" s="2"/>
      <c r="I191" s="3"/>
      <c r="J191" s="6"/>
      <c r="K191" s="3"/>
      <c r="L191" s="3"/>
      <c r="M191" s="3"/>
      <c r="N191" s="3"/>
    </row>
    <row r="192" spans="1:14" s="60" customFormat="1">
      <c r="A192" s="73"/>
      <c r="B192" s="78"/>
      <c r="C192" s="71"/>
      <c r="D192" s="81" t="str">
        <f>D6</f>
        <v>On 9/30/09</v>
      </c>
      <c r="E192" s="81"/>
      <c r="F192" s="71"/>
      <c r="G192" s="81" t="str">
        <f>G6</f>
        <v>On 9/30/10</v>
      </c>
      <c r="H192" s="59"/>
      <c r="I192" s="59"/>
      <c r="J192" s="28"/>
      <c r="K192" s="59"/>
      <c r="L192" s="59"/>
      <c r="M192" s="59"/>
      <c r="N192" s="59"/>
    </row>
    <row r="193" spans="1:14">
      <c r="A193" s="87" t="s">
        <v>44</v>
      </c>
      <c r="B193" s="86"/>
      <c r="C193" s="50" t="s">
        <v>6</v>
      </c>
      <c r="D193" s="50" t="s">
        <v>7</v>
      </c>
      <c r="E193" s="50"/>
      <c r="F193" s="50" t="s">
        <v>6</v>
      </c>
      <c r="G193" s="50" t="s">
        <v>7</v>
      </c>
      <c r="H193" s="3"/>
      <c r="I193" s="3"/>
      <c r="J193" s="6"/>
      <c r="K193" s="3"/>
      <c r="L193" s="3"/>
      <c r="M193" s="3"/>
      <c r="N193" s="3"/>
    </row>
    <row r="194" spans="1:14" s="42" customFormat="1" ht="12">
      <c r="A194" s="51">
        <v>1</v>
      </c>
      <c r="B194" s="52" t="s">
        <v>8</v>
      </c>
      <c r="C194" s="69">
        <v>164</v>
      </c>
      <c r="D194" s="69">
        <v>4</v>
      </c>
      <c r="E194" s="69"/>
      <c r="F194" s="69">
        <v>167</v>
      </c>
      <c r="G194" s="69">
        <v>3</v>
      </c>
      <c r="H194" s="43"/>
      <c r="I194" s="43"/>
      <c r="J194" s="43"/>
      <c r="K194" s="43"/>
      <c r="L194" s="43"/>
      <c r="M194" s="43"/>
      <c r="N194" s="43"/>
    </row>
    <row r="195" spans="1:14" s="42" customFormat="1" ht="12">
      <c r="A195" s="44">
        <v>2</v>
      </c>
      <c r="B195" s="32" t="s">
        <v>9</v>
      </c>
      <c r="C195" s="41">
        <v>1</v>
      </c>
      <c r="D195" s="41">
        <v>0</v>
      </c>
      <c r="E195" s="41"/>
      <c r="F195" s="41">
        <v>3</v>
      </c>
      <c r="G195" s="41">
        <v>0</v>
      </c>
      <c r="H195" s="43"/>
      <c r="I195" s="43"/>
      <c r="J195" s="43"/>
      <c r="K195" s="43"/>
      <c r="L195" s="43"/>
      <c r="M195" s="43"/>
      <c r="N195" s="43"/>
    </row>
    <row r="196" spans="1:14" s="42" customFormat="1" ht="12">
      <c r="A196" s="44">
        <v>3</v>
      </c>
      <c r="B196" s="32" t="s">
        <v>10</v>
      </c>
      <c r="C196" s="41">
        <v>144</v>
      </c>
      <c r="D196" s="41">
        <v>33</v>
      </c>
      <c r="E196" s="41"/>
      <c r="F196" s="41">
        <v>146</v>
      </c>
      <c r="G196" s="41">
        <v>30</v>
      </c>
      <c r="H196" s="43"/>
      <c r="I196" s="43"/>
      <c r="J196" s="43"/>
      <c r="K196" s="43"/>
      <c r="L196" s="43"/>
      <c r="M196" s="43"/>
      <c r="N196" s="43"/>
    </row>
    <row r="197" spans="1:14" s="42" customFormat="1" ht="12">
      <c r="A197" s="44">
        <v>4</v>
      </c>
      <c r="B197" s="32" t="s">
        <v>11</v>
      </c>
      <c r="C197" s="41">
        <v>686</v>
      </c>
      <c r="D197" s="41">
        <v>45</v>
      </c>
      <c r="E197" s="41"/>
      <c r="F197" s="41">
        <v>704</v>
      </c>
      <c r="G197" s="41">
        <v>48</v>
      </c>
      <c r="H197" s="43"/>
      <c r="I197" s="43"/>
      <c r="J197" s="43"/>
      <c r="K197" s="43"/>
      <c r="L197" s="43"/>
      <c r="M197" s="43"/>
      <c r="N197" s="43"/>
    </row>
    <row r="198" spans="1:14" s="42" customFormat="1" ht="12">
      <c r="A198" s="44">
        <v>5</v>
      </c>
      <c r="B198" s="32" t="s">
        <v>12</v>
      </c>
      <c r="C198" s="41">
        <v>127</v>
      </c>
      <c r="D198" s="41">
        <v>26</v>
      </c>
      <c r="E198" s="41"/>
      <c r="F198" s="41">
        <v>136</v>
      </c>
      <c r="G198" s="41">
        <v>26</v>
      </c>
      <c r="H198" s="43"/>
      <c r="I198" s="43"/>
      <c r="J198" s="43"/>
      <c r="K198" s="43"/>
      <c r="L198" s="43"/>
      <c r="M198" s="43"/>
      <c r="N198" s="43"/>
    </row>
    <row r="199" spans="1:14" s="42" customFormat="1" ht="12">
      <c r="A199" s="44">
        <v>6</v>
      </c>
      <c r="B199" s="32" t="s">
        <v>13</v>
      </c>
      <c r="C199" s="61">
        <v>0</v>
      </c>
      <c r="D199" s="61">
        <v>0</v>
      </c>
      <c r="E199" s="61"/>
      <c r="F199" s="61">
        <v>0</v>
      </c>
      <c r="G199" s="61">
        <v>0</v>
      </c>
      <c r="H199" s="43"/>
      <c r="I199" s="43"/>
      <c r="J199" s="43"/>
      <c r="K199" s="43"/>
      <c r="L199" s="43"/>
      <c r="M199" s="43"/>
      <c r="N199" s="43"/>
    </row>
    <row r="200" spans="1:14" s="42" customFormat="1" ht="12">
      <c r="A200" s="54">
        <v>7</v>
      </c>
      <c r="B200" s="55" t="s">
        <v>14</v>
      </c>
      <c r="C200" s="70">
        <v>9</v>
      </c>
      <c r="D200" s="70">
        <v>1</v>
      </c>
      <c r="E200" s="70"/>
      <c r="F200" s="70">
        <v>11</v>
      </c>
      <c r="G200" s="70">
        <v>0</v>
      </c>
      <c r="H200" s="43"/>
      <c r="I200" s="43"/>
      <c r="J200" s="43"/>
      <c r="K200" s="43"/>
      <c r="L200" s="43"/>
      <c r="M200" s="43"/>
      <c r="N200" s="43"/>
    </row>
    <row r="201" spans="1:14" s="37" customFormat="1" ht="12">
      <c r="A201" s="35"/>
      <c r="B201" s="89" t="s">
        <v>46</v>
      </c>
      <c r="C201" s="62">
        <f>SUM(C194:C200)</f>
        <v>1131</v>
      </c>
      <c r="D201" s="62">
        <f>SUM(D194:D200)</f>
        <v>109</v>
      </c>
      <c r="E201" s="62"/>
      <c r="F201" s="62">
        <f>SUM(F194:F200)</f>
        <v>1167</v>
      </c>
      <c r="G201" s="62">
        <f>SUM(G194:G200)</f>
        <v>107</v>
      </c>
      <c r="H201" s="38"/>
      <c r="I201" s="38"/>
      <c r="J201" s="38"/>
      <c r="K201" s="38"/>
      <c r="L201" s="38"/>
      <c r="M201" s="38"/>
      <c r="N201" s="38"/>
    </row>
    <row r="202" spans="1:14" s="42" customFormat="1" ht="12">
      <c r="A202" s="63"/>
      <c r="B202" s="63"/>
      <c r="C202" s="64"/>
      <c r="D202" s="64"/>
      <c r="E202" s="64"/>
      <c r="F202" s="64"/>
      <c r="G202" s="64"/>
      <c r="H202" s="43"/>
      <c r="I202" s="43"/>
      <c r="J202" s="43"/>
      <c r="K202" s="43"/>
      <c r="L202" s="43"/>
      <c r="M202" s="43"/>
      <c r="N202" s="43"/>
    </row>
    <row r="203" spans="1:14" s="2" customFormat="1">
      <c r="B203" s="85" t="s">
        <v>19</v>
      </c>
      <c r="C203" s="79"/>
      <c r="D203" s="79">
        <f t="shared" ref="D203" si="15">+C201+D201</f>
        <v>1240</v>
      </c>
      <c r="E203" s="79"/>
      <c r="F203" s="79"/>
      <c r="G203" s="79">
        <f>+F201+G201</f>
        <v>1274</v>
      </c>
      <c r="H203" s="29"/>
      <c r="I203" s="29"/>
      <c r="J203" s="29"/>
      <c r="K203" s="29"/>
      <c r="L203" s="29"/>
      <c r="M203" s="29"/>
      <c r="N203" s="29"/>
    </row>
    <row r="204" spans="1:14" ht="24.95" customHeight="1">
      <c r="A204" s="2"/>
      <c r="B204" s="2"/>
      <c r="C204" s="17"/>
      <c r="D204" s="16"/>
      <c r="E204" s="16"/>
      <c r="F204" s="16"/>
      <c r="G204" s="16"/>
      <c r="H204" s="3"/>
      <c r="I204" s="3"/>
      <c r="J204" s="6"/>
      <c r="K204" s="3"/>
      <c r="L204" s="3"/>
      <c r="M204" s="3"/>
      <c r="N204" s="3"/>
    </row>
    <row r="205" spans="1:14" s="60" customFormat="1">
      <c r="A205" s="73"/>
      <c r="B205" s="2"/>
      <c r="C205" s="71"/>
      <c r="D205" s="81" t="str">
        <f>D6</f>
        <v>On 9/30/09</v>
      </c>
      <c r="E205" s="81"/>
      <c r="F205" s="71"/>
      <c r="G205" s="81" t="str">
        <f>G6</f>
        <v>On 9/30/10</v>
      </c>
    </row>
    <row r="206" spans="1:14">
      <c r="A206" s="87" t="s">
        <v>52</v>
      </c>
      <c r="B206" s="95"/>
      <c r="C206" s="50" t="s">
        <v>6</v>
      </c>
      <c r="D206" s="50" t="s">
        <v>7</v>
      </c>
      <c r="E206" s="50"/>
      <c r="F206" s="50" t="s">
        <v>6</v>
      </c>
      <c r="G206" s="50" t="s">
        <v>7</v>
      </c>
    </row>
    <row r="207" spans="1:14" s="42" customFormat="1" ht="12">
      <c r="A207" s="51">
        <v>1</v>
      </c>
      <c r="B207" s="52" t="s">
        <v>8</v>
      </c>
      <c r="C207" s="69">
        <v>15</v>
      </c>
      <c r="D207" s="69">
        <v>0</v>
      </c>
      <c r="E207" s="69"/>
      <c r="F207" s="69">
        <v>15</v>
      </c>
      <c r="G207" s="69">
        <v>0</v>
      </c>
    </row>
    <row r="208" spans="1:14" s="42" customFormat="1" ht="12">
      <c r="A208" s="44">
        <v>2</v>
      </c>
      <c r="B208" s="32" t="s">
        <v>9</v>
      </c>
      <c r="C208" s="41">
        <v>1</v>
      </c>
      <c r="D208" s="41">
        <v>0</v>
      </c>
      <c r="E208" s="41"/>
      <c r="F208" s="41">
        <v>1</v>
      </c>
      <c r="G208" s="41">
        <v>0</v>
      </c>
    </row>
    <row r="209" spans="1:8" s="42" customFormat="1" ht="12">
      <c r="A209" s="44">
        <v>3</v>
      </c>
      <c r="B209" s="32" t="s">
        <v>10</v>
      </c>
      <c r="C209" s="41">
        <v>3</v>
      </c>
      <c r="D209" s="41">
        <v>0</v>
      </c>
      <c r="E209" s="41"/>
      <c r="F209" s="41">
        <v>3</v>
      </c>
      <c r="G209" s="41">
        <v>0</v>
      </c>
    </row>
    <row r="210" spans="1:8" s="42" customFormat="1" ht="12">
      <c r="A210" s="44">
        <v>4</v>
      </c>
      <c r="B210" s="32" t="s">
        <v>11</v>
      </c>
      <c r="C210" s="41">
        <v>39</v>
      </c>
      <c r="D210" s="41">
        <v>2</v>
      </c>
      <c r="E210" s="41"/>
      <c r="F210" s="41">
        <v>46</v>
      </c>
      <c r="G210" s="41">
        <v>1</v>
      </c>
    </row>
    <row r="211" spans="1:8" s="42" customFormat="1" ht="12">
      <c r="A211" s="44">
        <v>5</v>
      </c>
      <c r="B211" s="32" t="s">
        <v>12</v>
      </c>
      <c r="C211" s="41">
        <v>8</v>
      </c>
      <c r="D211" s="41">
        <v>4</v>
      </c>
      <c r="E211" s="41"/>
      <c r="F211" s="41">
        <v>6</v>
      </c>
      <c r="G211" s="41">
        <v>4</v>
      </c>
    </row>
    <row r="212" spans="1:8" s="42" customFormat="1" ht="12">
      <c r="A212" s="44">
        <v>6</v>
      </c>
      <c r="B212" s="32" t="s">
        <v>13</v>
      </c>
      <c r="C212" s="61">
        <v>0</v>
      </c>
      <c r="D212" s="61">
        <v>0</v>
      </c>
      <c r="E212" s="61"/>
      <c r="F212" s="61">
        <v>0</v>
      </c>
      <c r="G212" s="61">
        <v>0</v>
      </c>
    </row>
    <row r="213" spans="1:8" s="42" customFormat="1" ht="12">
      <c r="A213" s="54">
        <v>7</v>
      </c>
      <c r="B213" s="55" t="s">
        <v>14</v>
      </c>
      <c r="C213" s="66">
        <v>50</v>
      </c>
      <c r="D213" s="66">
        <v>9</v>
      </c>
      <c r="E213" s="66"/>
      <c r="F213" s="66">
        <v>53</v>
      </c>
      <c r="G213" s="66">
        <v>9</v>
      </c>
    </row>
    <row r="214" spans="1:8" s="37" customFormat="1" ht="12">
      <c r="A214" s="35"/>
      <c r="B214" s="89" t="s">
        <v>46</v>
      </c>
      <c r="C214" s="62">
        <f>SUM(C207:C213)</f>
        <v>116</v>
      </c>
      <c r="D214" s="62">
        <f>SUM(D207:D213)</f>
        <v>15</v>
      </c>
      <c r="E214" s="62"/>
      <c r="F214" s="62">
        <f>SUM(F207:F213)</f>
        <v>124</v>
      </c>
      <c r="G214" s="62">
        <f>SUM(G207:G213)</f>
        <v>14</v>
      </c>
    </row>
    <row r="215" spans="1:8" s="42" customFormat="1" ht="12">
      <c r="A215" s="63"/>
      <c r="B215" s="63"/>
      <c r="C215" s="64"/>
      <c r="D215" s="64"/>
      <c r="E215" s="64"/>
      <c r="F215" s="64"/>
      <c r="G215" s="64"/>
    </row>
    <row r="216" spans="1:8" s="2" customFormat="1">
      <c r="B216" s="85" t="s">
        <v>19</v>
      </c>
      <c r="C216" s="79"/>
      <c r="D216" s="79">
        <f t="shared" ref="D216" si="16">+C214+D214</f>
        <v>131</v>
      </c>
      <c r="E216" s="79"/>
      <c r="F216" s="79"/>
      <c r="G216" s="79">
        <f>+F214+G214</f>
        <v>138</v>
      </c>
    </row>
    <row r="217" spans="1:8">
      <c r="A217" s="90"/>
      <c r="B217" s="90"/>
      <c r="C217" s="90"/>
      <c r="D217" s="90"/>
      <c r="E217" s="90"/>
      <c r="F217" s="90"/>
      <c r="G217" s="90"/>
      <c r="H217" s="90"/>
    </row>
    <row r="218" spans="1:8">
      <c r="A218" s="90"/>
      <c r="B218" s="90"/>
      <c r="C218" s="90"/>
      <c r="D218" s="90"/>
      <c r="E218" s="90"/>
      <c r="F218" s="90"/>
      <c r="G218" s="90"/>
      <c r="H218" s="90"/>
    </row>
    <row r="219" spans="1:8">
      <c r="A219" s="91"/>
      <c r="B219" s="92"/>
      <c r="C219" s="93"/>
      <c r="D219" s="93"/>
      <c r="E219" s="93"/>
      <c r="F219" s="93"/>
      <c r="G219" s="93"/>
      <c r="H219" s="90"/>
    </row>
    <row r="220" spans="1:8">
      <c r="A220" s="91"/>
      <c r="B220" s="92"/>
      <c r="C220" s="93"/>
      <c r="D220" s="93"/>
      <c r="E220" s="93"/>
      <c r="F220" s="93"/>
      <c r="G220" s="93"/>
      <c r="H220" s="90"/>
    </row>
    <row r="221" spans="1:8">
      <c r="A221" s="91"/>
      <c r="B221" s="92"/>
      <c r="C221" s="93"/>
      <c r="D221" s="93"/>
      <c r="E221" s="93"/>
      <c r="F221" s="93"/>
      <c r="G221" s="93"/>
      <c r="H221" s="90"/>
    </row>
    <row r="222" spans="1:8">
      <c r="A222" s="91"/>
      <c r="B222" s="92"/>
      <c r="C222" s="93"/>
      <c r="D222" s="93"/>
      <c r="E222" s="93"/>
      <c r="F222" s="93"/>
      <c r="G222" s="93"/>
      <c r="H222" s="90"/>
    </row>
    <row r="223" spans="1:8">
      <c r="A223" s="91"/>
      <c r="B223" s="92"/>
      <c r="C223" s="93"/>
      <c r="D223" s="93"/>
      <c r="E223" s="93"/>
      <c r="F223" s="93"/>
      <c r="G223" s="93"/>
      <c r="H223" s="90"/>
    </row>
    <row r="224" spans="1:8">
      <c r="A224" s="91"/>
      <c r="B224" s="92"/>
      <c r="C224" s="93"/>
      <c r="D224" s="93"/>
      <c r="E224" s="93"/>
      <c r="F224" s="93"/>
      <c r="G224" s="93"/>
      <c r="H224" s="90"/>
    </row>
    <row r="225" spans="1:8">
      <c r="A225" s="91"/>
      <c r="B225" s="92"/>
      <c r="C225" s="93"/>
      <c r="D225" s="93"/>
      <c r="E225" s="93"/>
      <c r="F225" s="93"/>
      <c r="G225" s="93"/>
      <c r="H225" s="90"/>
    </row>
    <row r="226" spans="1:8">
      <c r="A226" s="91"/>
      <c r="B226" s="92"/>
      <c r="C226" s="93"/>
      <c r="D226" s="93"/>
      <c r="E226" s="93"/>
      <c r="F226" s="93"/>
      <c r="G226" s="93"/>
      <c r="H226" s="90"/>
    </row>
    <row r="227" spans="1:8">
      <c r="A227" s="94"/>
      <c r="B227" s="94"/>
      <c r="C227" s="90"/>
      <c r="D227" s="90"/>
      <c r="E227" s="90"/>
      <c r="F227" s="90"/>
      <c r="G227" s="90"/>
      <c r="H227" s="90"/>
    </row>
    <row r="228" spans="1:8">
      <c r="A228" s="94"/>
      <c r="B228" s="94"/>
      <c r="C228" s="93"/>
      <c r="D228" s="90"/>
      <c r="E228" s="90"/>
      <c r="F228" s="93"/>
      <c r="G228" s="90"/>
      <c r="H228" s="90"/>
    </row>
    <row r="229" spans="1:8">
      <c r="A229" s="90"/>
      <c r="B229" s="90"/>
      <c r="C229" s="90"/>
      <c r="D229" s="90"/>
      <c r="E229" s="90"/>
      <c r="F229" s="90"/>
      <c r="G229" s="90"/>
      <c r="H229" s="90"/>
    </row>
  </sheetData>
  <phoneticPr fontId="5" type="noConversion"/>
  <printOptions horizontalCentered="1" verticalCentered="1"/>
  <pageMargins left="1" right="0.75" top="0.75" bottom="0.75" header="0.5" footer="0.5"/>
  <pageSetup firstPageNumber="11" orientation="portrait" useFirstPageNumber="1" horizontalDpi="4294967292" r:id="rId1"/>
  <headerFooter alignWithMargins="0"/>
  <rowBreaks count="3" manualBreakCount="3">
    <brk id="54" max="8" man="1"/>
    <brk id="108" max="8" man="1"/>
    <brk id="1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EEO_2yr</vt:lpstr>
      <vt:lpstr>EEO_2yr!Print_Area</vt:lpstr>
    </vt:vector>
  </TitlesOfParts>
  <Company>University of Rochester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vfalciano</cp:lastModifiedBy>
  <cp:lastPrinted>2011-07-01T20:44:07Z</cp:lastPrinted>
  <dcterms:created xsi:type="dcterms:W3CDTF">2001-08-23T19:02:39Z</dcterms:created>
  <dcterms:modified xsi:type="dcterms:W3CDTF">2011-11-09T15:54:57Z</dcterms:modified>
</cp:coreProperties>
</file>