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-12" windowWidth="13908" windowHeight="9780"/>
  </bookViews>
  <sheets>
    <sheet name="EEO_2yr" sheetId="2" r:id="rId1"/>
  </sheets>
  <definedNames>
    <definedName name="_xlnm.Print_Area" localSheetId="0">EEO_2yr!$A$1:$O$216</definedName>
  </definedNames>
  <calcPr calcId="145621"/>
</workbook>
</file>

<file path=xl/calcChain.xml><?xml version="1.0" encoding="utf-8"?>
<calcChain xmlns="http://schemas.openxmlformats.org/spreadsheetml/2006/main">
  <c r="O9" i="2" l="1"/>
  <c r="O214" i="2"/>
  <c r="N214" i="2"/>
  <c r="O205" i="2"/>
  <c r="O201" i="2"/>
  <c r="O203" i="2" s="1"/>
  <c r="N201" i="2"/>
  <c r="O192" i="2"/>
  <c r="O188" i="2"/>
  <c r="O190" i="2" s="1"/>
  <c r="N188" i="2"/>
  <c r="O179" i="2"/>
  <c r="O175" i="2"/>
  <c r="N175" i="2"/>
  <c r="O166" i="2"/>
  <c r="O160" i="2"/>
  <c r="O162" i="2" s="1"/>
  <c r="N160" i="2"/>
  <c r="O151" i="2"/>
  <c r="O147" i="2"/>
  <c r="O149" i="2" s="1"/>
  <c r="N147" i="2"/>
  <c r="O138" i="2"/>
  <c r="O134" i="2"/>
  <c r="N134" i="2"/>
  <c r="O125" i="2"/>
  <c r="O121" i="2"/>
  <c r="N121" i="2"/>
  <c r="O112" i="2"/>
  <c r="O106" i="2"/>
  <c r="N106" i="2"/>
  <c r="O108" i="2" s="1"/>
  <c r="O97" i="2"/>
  <c r="O93" i="2"/>
  <c r="N93" i="2"/>
  <c r="O95" i="2" s="1"/>
  <c r="O84" i="2"/>
  <c r="O80" i="2"/>
  <c r="N80" i="2"/>
  <c r="O71" i="2"/>
  <c r="O67" i="2"/>
  <c r="N67" i="2"/>
  <c r="O69" i="2" s="1"/>
  <c r="O58" i="2"/>
  <c r="O51" i="2"/>
  <c r="N51" i="2"/>
  <c r="O53" i="2" s="1"/>
  <c r="O42" i="2"/>
  <c r="O14" i="2"/>
  <c r="N14" i="2"/>
  <c r="O13" i="2"/>
  <c r="N13" i="2"/>
  <c r="O12" i="2"/>
  <c r="N12" i="2"/>
  <c r="O11" i="2"/>
  <c r="N11" i="2"/>
  <c r="O10" i="2"/>
  <c r="N10" i="2"/>
  <c r="N9" i="2"/>
  <c r="O8" i="2"/>
  <c r="N8" i="2"/>
  <c r="O136" i="2" l="1"/>
  <c r="O177" i="2"/>
  <c r="O123" i="2"/>
  <c r="O82" i="2"/>
  <c r="N15" i="2"/>
  <c r="O216" i="2"/>
  <c r="O15" i="2"/>
  <c r="M214" i="2"/>
  <c r="L214" i="2"/>
  <c r="M216" i="2" s="1"/>
  <c r="J214" i="2"/>
  <c r="J216" i="2" s="1"/>
  <c r="I214" i="2"/>
  <c r="G214" i="2"/>
  <c r="F214" i="2"/>
  <c r="G216" i="2" s="1"/>
  <c r="D214" i="2"/>
  <c r="C214" i="2"/>
  <c r="D216" i="2" s="1"/>
  <c r="M205" i="2"/>
  <c r="J205" i="2"/>
  <c r="G205" i="2"/>
  <c r="D205" i="2"/>
  <c r="M201" i="2"/>
  <c r="L201" i="2"/>
  <c r="M203" i="2" s="1"/>
  <c r="J201" i="2"/>
  <c r="J203" i="2" s="1"/>
  <c r="I201" i="2"/>
  <c r="G201" i="2"/>
  <c r="F201" i="2"/>
  <c r="G203" i="2" s="1"/>
  <c r="D201" i="2"/>
  <c r="C201" i="2"/>
  <c r="D203" i="2" s="1"/>
  <c r="M192" i="2"/>
  <c r="J192" i="2"/>
  <c r="G192" i="2"/>
  <c r="D192" i="2"/>
  <c r="M188" i="2"/>
  <c r="L188" i="2"/>
  <c r="M190" i="2" s="1"/>
  <c r="J188" i="2"/>
  <c r="J190" i="2" s="1"/>
  <c r="I188" i="2"/>
  <c r="G188" i="2"/>
  <c r="F188" i="2"/>
  <c r="G190" i="2" s="1"/>
  <c r="D188" i="2"/>
  <c r="C188" i="2"/>
  <c r="D190" i="2" s="1"/>
  <c r="M179" i="2"/>
  <c r="J179" i="2"/>
  <c r="G179" i="2"/>
  <c r="D179" i="2"/>
  <c r="M175" i="2"/>
  <c r="L175" i="2"/>
  <c r="M177" i="2" s="1"/>
  <c r="J175" i="2"/>
  <c r="J177" i="2" s="1"/>
  <c r="I175" i="2"/>
  <c r="G175" i="2"/>
  <c r="F175" i="2"/>
  <c r="G177" i="2" s="1"/>
  <c r="D175" i="2"/>
  <c r="C175" i="2"/>
  <c r="D177" i="2" s="1"/>
  <c r="M166" i="2"/>
  <c r="J166" i="2"/>
  <c r="G166" i="2"/>
  <c r="D166" i="2"/>
  <c r="B163" i="2"/>
  <c r="J162" i="2"/>
  <c r="M160" i="2"/>
  <c r="L160" i="2"/>
  <c r="M162" i="2" s="1"/>
  <c r="J160" i="2"/>
  <c r="I160" i="2"/>
  <c r="G160" i="2"/>
  <c r="F160" i="2"/>
  <c r="G162" i="2" s="1"/>
  <c r="D160" i="2"/>
  <c r="C160" i="2"/>
  <c r="D162" i="2" s="1"/>
  <c r="M151" i="2"/>
  <c r="J151" i="2"/>
  <c r="G151" i="2"/>
  <c r="D151" i="2"/>
  <c r="J149" i="2"/>
  <c r="M147" i="2"/>
  <c r="L147" i="2"/>
  <c r="M149" i="2" s="1"/>
  <c r="J147" i="2"/>
  <c r="I147" i="2"/>
  <c r="G147" i="2"/>
  <c r="F147" i="2"/>
  <c r="G149" i="2" s="1"/>
  <c r="D147" i="2"/>
  <c r="C147" i="2"/>
  <c r="D149" i="2" s="1"/>
  <c r="M138" i="2"/>
  <c r="J138" i="2"/>
  <c r="G138" i="2"/>
  <c r="D138" i="2"/>
  <c r="J136" i="2"/>
  <c r="M134" i="2"/>
  <c r="L134" i="2"/>
  <c r="M136" i="2" s="1"/>
  <c r="J134" i="2"/>
  <c r="I134" i="2"/>
  <c r="G134" i="2"/>
  <c r="F134" i="2"/>
  <c r="G136" i="2" s="1"/>
  <c r="D134" i="2"/>
  <c r="C134" i="2"/>
  <c r="D136" i="2" s="1"/>
  <c r="M125" i="2"/>
  <c r="J125" i="2"/>
  <c r="G125" i="2"/>
  <c r="D125" i="2"/>
  <c r="J123" i="2"/>
  <c r="M121" i="2"/>
  <c r="L121" i="2"/>
  <c r="M123" i="2" s="1"/>
  <c r="J121" i="2"/>
  <c r="I121" i="2"/>
  <c r="G121" i="2"/>
  <c r="F121" i="2"/>
  <c r="G123" i="2" s="1"/>
  <c r="D121" i="2"/>
  <c r="C121" i="2"/>
  <c r="D123" i="2" s="1"/>
  <c r="M112" i="2"/>
  <c r="J112" i="2"/>
  <c r="G112" i="2"/>
  <c r="D112" i="2"/>
  <c r="B109" i="2"/>
  <c r="M106" i="2"/>
  <c r="M108" i="2" s="1"/>
  <c r="L106" i="2"/>
  <c r="J106" i="2"/>
  <c r="I106" i="2"/>
  <c r="J108" i="2" s="1"/>
  <c r="G106" i="2"/>
  <c r="G108" i="2" s="1"/>
  <c r="F106" i="2"/>
  <c r="D106" i="2"/>
  <c r="C106" i="2"/>
  <c r="D108" i="2" s="1"/>
  <c r="M97" i="2"/>
  <c r="J97" i="2"/>
  <c r="G97" i="2"/>
  <c r="D97" i="2"/>
  <c r="M93" i="2"/>
  <c r="M95" i="2" s="1"/>
  <c r="L93" i="2"/>
  <c r="J93" i="2"/>
  <c r="I93" i="2"/>
  <c r="J95" i="2" s="1"/>
  <c r="G93" i="2"/>
  <c r="G95" i="2" s="1"/>
  <c r="F93" i="2"/>
  <c r="D93" i="2"/>
  <c r="C93" i="2"/>
  <c r="D95" i="2" s="1"/>
  <c r="M84" i="2"/>
  <c r="J84" i="2"/>
  <c r="G84" i="2"/>
  <c r="D84" i="2"/>
  <c r="M80" i="2"/>
  <c r="M82" i="2" s="1"/>
  <c r="L80" i="2"/>
  <c r="J80" i="2"/>
  <c r="I80" i="2"/>
  <c r="J82" i="2" s="1"/>
  <c r="G79" i="2"/>
  <c r="G14" i="2" s="1"/>
  <c r="F79" i="2"/>
  <c r="D79" i="2"/>
  <c r="C79" i="2"/>
  <c r="C14" i="2" s="1"/>
  <c r="G78" i="2"/>
  <c r="G13" i="2" s="1"/>
  <c r="F78" i="2"/>
  <c r="D78" i="2"/>
  <c r="C78" i="2"/>
  <c r="C13" i="2" s="1"/>
  <c r="G77" i="2"/>
  <c r="G12" i="2" s="1"/>
  <c r="F77" i="2"/>
  <c r="D77" i="2"/>
  <c r="C77" i="2"/>
  <c r="C12" i="2" s="1"/>
  <c r="G76" i="2"/>
  <c r="G11" i="2" s="1"/>
  <c r="F76" i="2"/>
  <c r="D76" i="2"/>
  <c r="C76" i="2"/>
  <c r="C11" i="2" s="1"/>
  <c r="G75" i="2"/>
  <c r="G10" i="2" s="1"/>
  <c r="F75" i="2"/>
  <c r="D75" i="2"/>
  <c r="C75" i="2"/>
  <c r="C10" i="2" s="1"/>
  <c r="G74" i="2"/>
  <c r="G9" i="2" s="1"/>
  <c r="F74" i="2"/>
  <c r="D74" i="2"/>
  <c r="C74" i="2"/>
  <c r="C9" i="2" s="1"/>
  <c r="G73" i="2"/>
  <c r="G8" i="2" s="1"/>
  <c r="G15" i="2" s="1"/>
  <c r="F73" i="2"/>
  <c r="F80" i="2" s="1"/>
  <c r="D73" i="2"/>
  <c r="D80" i="2" s="1"/>
  <c r="C73" i="2"/>
  <c r="C80" i="2" s="1"/>
  <c r="D82" i="2" s="1"/>
  <c r="M71" i="2"/>
  <c r="J71" i="2"/>
  <c r="G71" i="2"/>
  <c r="D71" i="2"/>
  <c r="M67" i="2"/>
  <c r="M69" i="2" s="1"/>
  <c r="L67" i="2"/>
  <c r="J67" i="2"/>
  <c r="I67" i="2"/>
  <c r="J69" i="2" s="1"/>
  <c r="G67" i="2"/>
  <c r="G69" i="2" s="1"/>
  <c r="F67" i="2"/>
  <c r="D67" i="2"/>
  <c r="C67" i="2"/>
  <c r="D69" i="2" s="1"/>
  <c r="M58" i="2"/>
  <c r="J58" i="2"/>
  <c r="G58" i="2"/>
  <c r="D58" i="2"/>
  <c r="B55" i="2"/>
  <c r="G53" i="2"/>
  <c r="M51" i="2"/>
  <c r="L51" i="2"/>
  <c r="M53" i="2" s="1"/>
  <c r="J51" i="2"/>
  <c r="I51" i="2"/>
  <c r="J53" i="2" s="1"/>
  <c r="G51" i="2"/>
  <c r="F51" i="2"/>
  <c r="D51" i="2"/>
  <c r="C51" i="2"/>
  <c r="D53" i="2" s="1"/>
  <c r="M42" i="2"/>
  <c r="J42" i="2"/>
  <c r="G42" i="2"/>
  <c r="D42" i="2"/>
  <c r="B39" i="2"/>
  <c r="M14" i="2"/>
  <c r="L14" i="2"/>
  <c r="J14" i="2"/>
  <c r="I14" i="2"/>
  <c r="F14" i="2"/>
  <c r="D14" i="2"/>
  <c r="M13" i="2"/>
  <c r="L13" i="2"/>
  <c r="J13" i="2"/>
  <c r="I13" i="2"/>
  <c r="F13" i="2"/>
  <c r="D13" i="2"/>
  <c r="M12" i="2"/>
  <c r="L12" i="2"/>
  <c r="J12" i="2"/>
  <c r="I12" i="2"/>
  <c r="F12" i="2"/>
  <c r="D12" i="2"/>
  <c r="M11" i="2"/>
  <c r="L11" i="2"/>
  <c r="J11" i="2"/>
  <c r="I11" i="2"/>
  <c r="F11" i="2"/>
  <c r="D11" i="2"/>
  <c r="M10" i="2"/>
  <c r="L10" i="2"/>
  <c r="J10" i="2"/>
  <c r="I10" i="2"/>
  <c r="F10" i="2"/>
  <c r="D10" i="2"/>
  <c r="M9" i="2"/>
  <c r="L9" i="2"/>
  <c r="J9" i="2"/>
  <c r="I9" i="2"/>
  <c r="F9" i="2"/>
  <c r="D9" i="2"/>
  <c r="M8" i="2"/>
  <c r="M15" i="2" s="1"/>
  <c r="L8" i="2"/>
  <c r="L15" i="2" s="1"/>
  <c r="M17" i="2" s="1"/>
  <c r="J8" i="2"/>
  <c r="J15" i="2" s="1"/>
  <c r="I8" i="2"/>
  <c r="I15" i="2" s="1"/>
  <c r="J17" i="2" s="1"/>
  <c r="F8" i="2"/>
  <c r="F15" i="2" s="1"/>
  <c r="D8" i="2"/>
  <c r="D15" i="2" s="1"/>
  <c r="O17" i="2" l="1"/>
  <c r="G17" i="2"/>
  <c r="G82" i="2"/>
  <c r="C8" i="2"/>
  <c r="C15" i="2" s="1"/>
  <c r="D17" i="2" s="1"/>
  <c r="G80" i="2"/>
</calcChain>
</file>

<file path=xl/sharedStrings.xml><?xml version="1.0" encoding="utf-8"?>
<sst xmlns="http://schemas.openxmlformats.org/spreadsheetml/2006/main" count="332" uniqueCount="63">
  <si>
    <t>University-wide</t>
  </si>
  <si>
    <t>Eastman School of Music</t>
  </si>
  <si>
    <t>School of Nursing</t>
  </si>
  <si>
    <t>Central Administration</t>
  </si>
  <si>
    <t xml:space="preserve">Warner School </t>
  </si>
  <si>
    <t>Memorial Art Gallery</t>
  </si>
  <si>
    <t>FT</t>
  </si>
  <si>
    <t>PT</t>
  </si>
  <si>
    <t>Executive/Administrative/Managerial</t>
  </si>
  <si>
    <t>Faculty and Related Instructional</t>
  </si>
  <si>
    <t>Professional/Non-Faculty</t>
  </si>
  <si>
    <t>Secretarial/Clerical</t>
  </si>
  <si>
    <t>Technical/Paraprofessional</t>
  </si>
  <si>
    <t>Skilled Crafts</t>
  </si>
  <si>
    <t>Service/Maintenance</t>
  </si>
  <si>
    <t>School of Medicine and Dentistry</t>
  </si>
  <si>
    <t>Strong Memorial Hospital</t>
  </si>
  <si>
    <t>University Total, Full- and Part-time</t>
  </si>
  <si>
    <t>Division Total, FT + PT</t>
  </si>
  <si>
    <t>EEO Work Force by Division</t>
  </si>
  <si>
    <t>University of Rochester Staff</t>
  </si>
  <si>
    <t>Instructor &amp; Fellow</t>
  </si>
  <si>
    <t>Resident</t>
  </si>
  <si>
    <t>Research Resident</t>
  </si>
  <si>
    <t>Resident Non-MD</t>
  </si>
  <si>
    <t>Graduate Teaching Asst</t>
  </si>
  <si>
    <t>Postdoctoral Research Assoc</t>
  </si>
  <si>
    <t>Fellow</t>
  </si>
  <si>
    <t>Departmental Fellow</t>
  </si>
  <si>
    <t>Graduate Research Asst</t>
  </si>
  <si>
    <t>Graduate Asst</t>
  </si>
  <si>
    <t>Student Asst (Not Teaching)</t>
  </si>
  <si>
    <t>Sr Faculty Assocs Pgm</t>
  </si>
  <si>
    <t>Graduate Student-No Emp Relshp</t>
  </si>
  <si>
    <t xml:space="preserve">TAR Staff are excluded. </t>
  </si>
  <si>
    <t>Undergrad Student Teach Asst</t>
  </si>
  <si>
    <t>Undergrad Student Res Asst</t>
  </si>
  <si>
    <t>Job Categories in Divisions</t>
  </si>
  <si>
    <t>Medical Faculty Group</t>
  </si>
  <si>
    <r>
      <t>Health Sciences</t>
    </r>
    <r>
      <rPr>
        <sz val="8"/>
        <rFont val="Arial"/>
        <family val="2"/>
      </rPr>
      <t xml:space="preserve"> (previously Health Affairs)</t>
    </r>
  </si>
  <si>
    <t>Subtotal*</t>
  </si>
  <si>
    <t>Possibly Less, Probably More</t>
  </si>
  <si>
    <t>*Job titles listed below are excluded from Affirmative Action reporting (above):</t>
  </si>
  <si>
    <t>On 9/30/09</t>
  </si>
  <si>
    <t>On 9/30/10</t>
  </si>
  <si>
    <r>
      <t>Eastman Institute of Oral Health</t>
    </r>
    <r>
      <rPr>
        <sz val="8"/>
        <rFont val="Arial"/>
        <family val="2"/>
      </rPr>
      <t xml:space="preserve"> (EDC)</t>
    </r>
  </si>
  <si>
    <t xml:space="preserve">Simon School </t>
  </si>
  <si>
    <t>Postdoctoral Fellow</t>
  </si>
  <si>
    <t>Visit Professional-No Emp Relshp</t>
  </si>
  <si>
    <t>Fellowship -No Emp Relshp</t>
  </si>
  <si>
    <t>Visiting Grad Student</t>
  </si>
  <si>
    <t>Trainee</t>
  </si>
  <si>
    <t>Intern</t>
  </si>
  <si>
    <t>Chaplain Resident</t>
  </si>
  <si>
    <t>Job Categories</t>
  </si>
  <si>
    <t xml:space="preserve"> Data Source: Human Resources Business Systems.</t>
  </si>
  <si>
    <t>School of Arts &amp; Sciences</t>
  </si>
  <si>
    <t>Hajim Engineering School and Laser Lab</t>
  </si>
  <si>
    <t>On 9/30/12</t>
  </si>
  <si>
    <t>Postdoctoral Assoc</t>
  </si>
  <si>
    <t>On 9/30/13</t>
  </si>
  <si>
    <t>On 9/30/14</t>
  </si>
  <si>
    <t>Fall 2013 and Fall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</si>
</sst>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u val="double"/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0"/>
      <name val="Courier"/>
      <family val="3"/>
    </font>
    <font>
      <sz val="8"/>
      <color indexed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6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5" fillId="0" borderId="0" xfId="0" applyFont="1"/>
    <xf numFmtId="0" fontId="6" fillId="0" borderId="0" xfId="0" applyFont="1"/>
    <xf numFmtId="3" fontId="5" fillId="0" borderId="0" xfId="0" applyNumberFormat="1" applyFont="1"/>
    <xf numFmtId="0" fontId="2" fillId="0" borderId="0" xfId="0" quotePrefix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3" fontId="5" fillId="0" borderId="0" xfId="0" applyNumberFormat="1" applyFont="1" applyAlignment="1">
      <alignment wrapText="1"/>
    </xf>
    <xf numFmtId="0" fontId="0" fillId="0" borderId="0" xfId="0" applyAlignment="1">
      <alignment wrapText="1"/>
    </xf>
    <xf numFmtId="3" fontId="1" fillId="0" borderId="0" xfId="0" applyNumberFormat="1" applyFont="1" applyAlignment="1">
      <alignment wrapText="1"/>
    </xf>
    <xf numFmtId="3" fontId="0" fillId="0" borderId="0" xfId="0" applyNumberFormat="1" applyAlignment="1">
      <alignment wrapText="1"/>
    </xf>
    <xf numFmtId="0" fontId="3" fillId="0" borderId="0" xfId="0" applyFont="1"/>
    <xf numFmtId="3" fontId="4" fillId="0" borderId="0" xfId="0" applyNumberFormat="1" applyFont="1"/>
    <xf numFmtId="3" fontId="6" fillId="0" borderId="0" xfId="0" applyNumberFormat="1" applyFont="1"/>
    <xf numFmtId="0" fontId="15" fillId="0" borderId="0" xfId="0" applyFont="1"/>
    <xf numFmtId="3" fontId="15" fillId="0" borderId="0" xfId="0" applyNumberFormat="1" applyFont="1"/>
    <xf numFmtId="0" fontId="14" fillId="0" borderId="0" xfId="0" applyFont="1"/>
    <xf numFmtId="3" fontId="14" fillId="0" borderId="0" xfId="0" applyNumberFormat="1" applyFont="1"/>
    <xf numFmtId="3" fontId="7" fillId="0" borderId="0" xfId="0" applyNumberFormat="1" applyFont="1"/>
    <xf numFmtId="0" fontId="7" fillId="0" borderId="0" xfId="0" applyFont="1"/>
    <xf numFmtId="0" fontId="11" fillId="2" borderId="0" xfId="1" applyFont="1" applyFill="1"/>
    <xf numFmtId="0" fontId="16" fillId="2" borderId="0" xfId="1" applyFill="1"/>
    <xf numFmtId="0" fontId="6" fillId="2" borderId="0" xfId="1" applyFont="1" applyFill="1"/>
    <xf numFmtId="0" fontId="16" fillId="2" borderId="1" xfId="1" applyFill="1" applyBorder="1"/>
    <xf numFmtId="0" fontId="6" fillId="2" borderId="1" xfId="1" applyFont="1" applyFill="1" applyBorder="1" applyAlignment="1">
      <alignment wrapText="1"/>
    </xf>
    <xf numFmtId="0" fontId="16" fillId="0" borderId="0" xfId="1"/>
    <xf numFmtId="0" fontId="6" fillId="0" borderId="0" xfId="1" applyFont="1" applyFill="1" applyBorder="1" applyAlignment="1">
      <alignment horizontal="left" vertical="center"/>
    </xf>
    <xf numFmtId="0" fontId="6" fillId="0" borderId="0" xfId="1" applyFont="1"/>
    <xf numFmtId="41" fontId="12" fillId="0" borderId="0" xfId="1" applyNumberFormat="1" applyFont="1" applyFill="1" applyBorder="1" applyAlignment="1">
      <alignment vertical="center"/>
    </xf>
    <xf numFmtId="41" fontId="1" fillId="0" borderId="0" xfId="1" applyNumberFormat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left" vertical="center"/>
    </xf>
    <xf numFmtId="41" fontId="6" fillId="0" borderId="4" xfId="1" applyNumberFormat="1" applyFont="1" applyFill="1" applyBorder="1" applyAlignment="1">
      <alignment horizontal="right" vertical="center"/>
    </xf>
    <xf numFmtId="0" fontId="14" fillId="0" borderId="3" xfId="1" applyFont="1" applyBorder="1" applyAlignment="1">
      <alignment vertical="center"/>
    </xf>
    <xf numFmtId="0" fontId="14" fillId="0" borderId="3" xfId="1" applyFont="1" applyBorder="1" applyAlignment="1">
      <alignment horizontal="left" vertical="center"/>
    </xf>
    <xf numFmtId="41" fontId="14" fillId="0" borderId="0" xfId="1" applyNumberFormat="1" applyFont="1" applyBorder="1"/>
    <xf numFmtId="0" fontId="14" fillId="0" borderId="0" xfId="1" applyFont="1" applyBorder="1" applyAlignment="1">
      <alignment vertical="center"/>
    </xf>
    <xf numFmtId="0" fontId="14" fillId="0" borderId="0" xfId="1" applyFont="1" applyBorder="1" applyAlignment="1">
      <alignment horizontal="left" vertical="center"/>
    </xf>
    <xf numFmtId="0" fontId="14" fillId="0" borderId="4" xfId="1" applyFont="1" applyBorder="1" applyAlignment="1">
      <alignment vertical="center"/>
    </xf>
    <xf numFmtId="0" fontId="14" fillId="0" borderId="4" xfId="1" applyFont="1" applyBorder="1" applyAlignment="1">
      <alignment horizontal="left" vertical="center"/>
    </xf>
    <xf numFmtId="41" fontId="14" fillId="0" borderId="4" xfId="1" applyNumberFormat="1" applyFont="1" applyBorder="1"/>
    <xf numFmtId="0" fontId="15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41" fontId="15" fillId="0" borderId="0" xfId="2" applyNumberFormat="1" applyFont="1" applyBorder="1"/>
    <xf numFmtId="41" fontId="1" fillId="0" borderId="0" xfId="2" applyNumberFormat="1" applyFont="1"/>
    <xf numFmtId="0" fontId="6" fillId="0" borderId="2" xfId="1" applyFont="1" applyBorder="1"/>
    <xf numFmtId="41" fontId="1" fillId="0" borderId="2" xfId="2" applyNumberFormat="1" applyFont="1" applyFill="1" applyBorder="1"/>
    <xf numFmtId="41" fontId="6" fillId="3" borderId="7" xfId="2" applyNumberFormat="1" applyFont="1" applyFill="1" applyBorder="1"/>
    <xf numFmtId="0" fontId="10" fillId="0" borderId="0" xfId="1" applyFont="1"/>
    <xf numFmtId="3" fontId="2" fillId="0" borderId="0" xfId="1" applyNumberFormat="1" applyFont="1"/>
    <xf numFmtId="0" fontId="10" fillId="0" borderId="0" xfId="1" applyFont="1" applyBorder="1"/>
    <xf numFmtId="0" fontId="16" fillId="0" borderId="0" xfId="1" applyBorder="1"/>
    <xf numFmtId="3" fontId="2" fillId="0" borderId="0" xfId="1" applyNumberFormat="1" applyFont="1" applyBorder="1"/>
    <xf numFmtId="0" fontId="6" fillId="0" borderId="0" xfId="1" applyFont="1" applyBorder="1"/>
    <xf numFmtId="3" fontId="2" fillId="0" borderId="0" xfId="1" applyNumberFormat="1" applyFont="1" applyBorder="1" applyAlignment="1"/>
    <xf numFmtId="0" fontId="13" fillId="0" borderId="0" xfId="1" applyFont="1" applyBorder="1"/>
    <xf numFmtId="0" fontId="16" fillId="2" borderId="0" xfId="1" applyFill="1" applyBorder="1"/>
    <xf numFmtId="3" fontId="2" fillId="2" borderId="1" xfId="1" applyNumberFormat="1" applyFont="1" applyFill="1" applyBorder="1" applyAlignment="1">
      <alignment wrapText="1"/>
    </xf>
    <xf numFmtId="41" fontId="6" fillId="0" borderId="0" xfId="1" applyNumberFormat="1" applyFont="1" applyFill="1" applyBorder="1" applyAlignment="1">
      <alignment horizontal="left" vertical="center"/>
    </xf>
    <xf numFmtId="0" fontId="1" fillId="0" borderId="0" xfId="1" applyFont="1"/>
    <xf numFmtId="41" fontId="6" fillId="0" borderId="0" xfId="1" applyNumberFormat="1" applyFont="1" applyFill="1" applyBorder="1" applyAlignment="1">
      <alignment horizontal="right" vertical="center"/>
    </xf>
    <xf numFmtId="0" fontId="14" fillId="0" borderId="5" xfId="1" applyFont="1" applyBorder="1" applyAlignment="1">
      <alignment vertical="center"/>
    </xf>
    <xf numFmtId="0" fontId="14" fillId="0" borderId="5" xfId="1" applyFont="1" applyBorder="1" applyAlignment="1">
      <alignment horizontal="left" vertical="center"/>
    </xf>
    <xf numFmtId="41" fontId="14" fillId="0" borderId="5" xfId="1" applyNumberFormat="1" applyFont="1" applyBorder="1"/>
    <xf numFmtId="41" fontId="14" fillId="0" borderId="0" xfId="2" applyNumberFormat="1" applyFont="1" applyBorder="1" applyAlignment="1">
      <alignment horizontal="right"/>
    </xf>
    <xf numFmtId="0" fontId="14" fillId="0" borderId="6" xfId="1" applyFont="1" applyBorder="1" applyAlignment="1">
      <alignment vertical="center"/>
    </xf>
    <xf numFmtId="0" fontId="14" fillId="0" borderId="6" xfId="1" applyFont="1" applyBorder="1" applyAlignment="1">
      <alignment horizontal="left" vertical="center"/>
    </xf>
    <xf numFmtId="41" fontId="14" fillId="0" borderId="6" xfId="1" applyNumberFormat="1" applyFont="1" applyBorder="1"/>
    <xf numFmtId="41" fontId="15" fillId="0" borderId="5" xfId="2" applyNumberFormat="1" applyFont="1" applyBorder="1"/>
    <xf numFmtId="0" fontId="8" fillId="0" borderId="0" xfId="1" applyFont="1"/>
    <xf numFmtId="41" fontId="14" fillId="0" borderId="0" xfId="2" applyNumberFormat="1" applyFont="1"/>
    <xf numFmtId="0" fontId="6" fillId="0" borderId="0" xfId="1" applyFont="1" applyBorder="1" applyAlignment="1">
      <alignment horizontal="right"/>
    </xf>
    <xf numFmtId="41" fontId="6" fillId="0" borderId="8" xfId="2" applyNumberFormat="1" applyFont="1" applyBorder="1"/>
    <xf numFmtId="41" fontId="2" fillId="0" borderId="0" xfId="1" applyNumberFormat="1" applyFont="1"/>
    <xf numFmtId="41" fontId="14" fillId="0" borderId="5" xfId="2" applyNumberFormat="1" applyFont="1" applyBorder="1" applyAlignment="1">
      <alignment horizontal="right"/>
    </xf>
    <xf numFmtId="41" fontId="9" fillId="0" borderId="0" xfId="1" applyNumberFormat="1" applyFont="1"/>
    <xf numFmtId="41" fontId="14" fillId="0" borderId="6" xfId="2" applyNumberFormat="1" applyFont="1" applyBorder="1" applyAlignment="1">
      <alignment horizontal="right"/>
    </xf>
    <xf numFmtId="41" fontId="1" fillId="0" borderId="8" xfId="2" applyNumberFormat="1" applyFont="1" applyBorder="1"/>
    <xf numFmtId="41" fontId="15" fillId="0" borderId="5" xfId="1" applyNumberFormat="1" applyFont="1" applyBorder="1"/>
    <xf numFmtId="41" fontId="14" fillId="0" borderId="0" xfId="1" applyNumberFormat="1" applyFont="1"/>
    <xf numFmtId="41" fontId="6" fillId="0" borderId="8" xfId="1" applyNumberFormat="1" applyFont="1" applyBorder="1"/>
    <xf numFmtId="0" fontId="14" fillId="0" borderId="0" xfId="1" applyFont="1" applyAlignment="1">
      <alignment horizontal="right"/>
    </xf>
    <xf numFmtId="0" fontId="2" fillId="0" borderId="0" xfId="1" applyFont="1"/>
    <xf numFmtId="0" fontId="2" fillId="0" borderId="0" xfId="1" applyFont="1" applyAlignment="1">
      <alignment horizontal="right"/>
    </xf>
    <xf numFmtId="0" fontId="16" fillId="0" borderId="0" xfId="1" applyFill="1"/>
    <xf numFmtId="0" fontId="4" fillId="0" borderId="0" xfId="1" applyFont="1" applyFill="1" applyAlignment="1">
      <alignment vertical="center"/>
    </xf>
    <xf numFmtId="0" fontId="8" fillId="0" borderId="0" xfId="1" applyFont="1" applyFill="1" applyAlignment="1">
      <alignment horizontal="left" vertical="center"/>
    </xf>
    <xf numFmtId="3" fontId="16" fillId="0" borderId="0" xfId="1" applyNumberFormat="1" applyFill="1"/>
    <xf numFmtId="0" fontId="6" fillId="0" borderId="0" xfId="1" applyFont="1" applyFill="1"/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29"/>
  <sheetViews>
    <sheetView showGridLines="0" tabSelected="1" zoomScaleNormal="100" zoomScaleSheetLayoutView="100" workbookViewId="0">
      <selection activeCell="Q1" sqref="Q1"/>
    </sheetView>
  </sheetViews>
  <sheetFormatPr defaultRowHeight="13.2" x14ac:dyDescent="0.25"/>
  <cols>
    <col min="1" max="1" width="3" style="27" customWidth="1"/>
    <col min="2" max="2" width="35.88671875" style="27" customWidth="1"/>
    <col min="3" max="3" width="9.44140625" style="27" hidden="1" customWidth="1"/>
    <col min="4" max="4" width="0" style="27" hidden="1" customWidth="1"/>
    <col min="5" max="5" width="2.6640625" style="27" hidden="1" customWidth="1"/>
    <col min="6" max="6" width="9.6640625" style="27" hidden="1" customWidth="1"/>
    <col min="7" max="7" width="8.6640625" style="27" hidden="1" customWidth="1"/>
    <col min="8" max="8" width="2.6640625" style="27" hidden="1" customWidth="1"/>
    <col min="9" max="9" width="9.6640625" style="27" hidden="1" customWidth="1"/>
    <col min="10" max="10" width="8.6640625" style="27" hidden="1" customWidth="1"/>
    <col min="11" max="11" width="2.6640625" style="27" hidden="1" customWidth="1"/>
    <col min="12" max="12" width="9.6640625" style="27" customWidth="1"/>
    <col min="13" max="13" width="8.6640625" style="27" customWidth="1"/>
    <col min="14" max="14" width="9.6640625" style="27" customWidth="1"/>
    <col min="15" max="15" width="8.6640625" style="27" customWidth="1"/>
    <col min="16" max="16" width="1.6640625" customWidth="1"/>
    <col min="21" max="21" width="3.33203125" customWidth="1"/>
    <col min="26" max="26" width="3.5546875" customWidth="1"/>
    <col min="31" max="31" width="3.5546875" customWidth="1"/>
    <col min="36" max="36" width="3.6640625" customWidth="1"/>
    <col min="41" max="41" width="2.6640625" customWidth="1"/>
    <col min="46" max="46" width="3.33203125" customWidth="1"/>
    <col min="51" max="51" width="3.33203125" customWidth="1"/>
    <col min="56" max="56" width="3.88671875" customWidth="1"/>
    <col min="61" max="61" width="5" customWidth="1"/>
    <col min="66" max="66" width="4.88671875" customWidth="1"/>
  </cols>
  <sheetData>
    <row r="1" spans="1:78" ht="19.5" customHeight="1" x14ac:dyDescent="0.3">
      <c r="A1" s="22" t="s">
        <v>20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78" ht="15.6" x14ac:dyDescent="0.3">
      <c r="A2" s="22" t="s">
        <v>19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78" ht="20.25" customHeight="1" x14ac:dyDescent="0.3">
      <c r="A3" s="22"/>
      <c r="B3" s="24" t="s">
        <v>62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78" ht="13.8" thickBot="1" x14ac:dyDescent="0.3">
      <c r="A4" s="25"/>
      <c r="B4" s="26" t="s">
        <v>54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78" ht="13.8" thickTop="1" x14ac:dyDescent="0.25"/>
    <row r="6" spans="1:78" x14ac:dyDescent="0.25">
      <c r="A6" s="28"/>
      <c r="B6" s="29"/>
      <c r="C6" s="30"/>
      <c r="D6" s="31" t="s">
        <v>43</v>
      </c>
      <c r="E6" s="31"/>
      <c r="F6" s="30"/>
      <c r="G6" s="31" t="s">
        <v>44</v>
      </c>
      <c r="H6" s="31"/>
      <c r="I6" s="30"/>
      <c r="J6" s="31" t="s">
        <v>58</v>
      </c>
      <c r="K6" s="31"/>
      <c r="L6" s="30"/>
      <c r="M6" s="31" t="s">
        <v>60</v>
      </c>
      <c r="N6" s="30"/>
      <c r="O6" s="31" t="s">
        <v>61</v>
      </c>
      <c r="Z6" s="7"/>
      <c r="AJ6" s="7"/>
      <c r="AT6" s="4"/>
      <c r="BD6" s="1"/>
      <c r="BQ6" s="4"/>
    </row>
    <row r="7" spans="1:78" x14ac:dyDescent="0.25">
      <c r="A7" s="32" t="s">
        <v>0</v>
      </c>
      <c r="C7" s="33" t="s">
        <v>6</v>
      </c>
      <c r="D7" s="33" t="s">
        <v>7</v>
      </c>
      <c r="E7" s="33"/>
      <c r="F7" s="33" t="s">
        <v>6</v>
      </c>
      <c r="G7" s="33" t="s">
        <v>7</v>
      </c>
      <c r="H7" s="33"/>
      <c r="I7" s="33" t="s">
        <v>6</v>
      </c>
      <c r="J7" s="33" t="s">
        <v>7</v>
      </c>
      <c r="K7" s="33"/>
      <c r="L7" s="33" t="s">
        <v>6</v>
      </c>
      <c r="M7" s="33" t="s">
        <v>7</v>
      </c>
      <c r="N7" s="33" t="s">
        <v>6</v>
      </c>
      <c r="O7" s="33" t="s">
        <v>7</v>
      </c>
      <c r="Z7" s="7"/>
      <c r="AJ7" s="7"/>
      <c r="AT7" s="5"/>
      <c r="BD7" s="1"/>
      <c r="BQ7" s="5"/>
    </row>
    <row r="8" spans="1:78" s="18" customFormat="1" ht="11.4" x14ac:dyDescent="0.2">
      <c r="A8" s="34">
        <v>1</v>
      </c>
      <c r="B8" s="35" t="s">
        <v>8</v>
      </c>
      <c r="C8" s="36">
        <f t="shared" ref="C8:D14" si="0">C44+C60+C73+C86+C99+C114+C127+C140+C153+C168+C181+C194+C207</f>
        <v>1950</v>
      </c>
      <c r="D8" s="36">
        <f t="shared" si="0"/>
        <v>122</v>
      </c>
      <c r="E8" s="36"/>
      <c r="F8" s="36">
        <f>F44+F60+F73+F86+F99+F114+F127+F140+F153+F168+F181+F194+F207</f>
        <v>1994</v>
      </c>
      <c r="G8" s="36">
        <f>G44+G60+G73+G86+G99+G114+G127+G140+G153+G168+G181+G194+G207</f>
        <v>128</v>
      </c>
      <c r="H8" s="36"/>
      <c r="I8" s="36">
        <f>I44+I60+I73+I86+I99+I114+I127+I140+I153+I168+I181+I194+I207</f>
        <v>2083</v>
      </c>
      <c r="J8" s="36">
        <f>J44+J60+J73+J86+J99+J114+J127+J140+J153+J168+J181+J194+J207</f>
        <v>119</v>
      </c>
      <c r="K8" s="36"/>
      <c r="L8" s="36">
        <f>L44+L60+L73+L86+L99+L114+L127+L140+L153+L168+L181+L194+L207</f>
        <v>2156</v>
      </c>
      <c r="M8" s="36">
        <f>M44+M60+M73+M86+M99+M114+M127+M140+M153+M168+M181+M194+M207</f>
        <v>102</v>
      </c>
      <c r="N8" s="36">
        <f>N44+N60+N73+N86+N99+N114+N127+N140+N153+N168+N181+N194+N207</f>
        <v>2211</v>
      </c>
      <c r="O8" s="36">
        <f>O44+O60+O73+O86+O99+O114+O127+O140+O153+O168+O181+O194+O207</f>
        <v>94</v>
      </c>
      <c r="Z8" s="19"/>
      <c r="AJ8" s="19"/>
      <c r="AT8" s="19"/>
      <c r="BD8" s="19"/>
      <c r="BN8" s="19"/>
      <c r="BQ8" s="19"/>
      <c r="BR8" s="19"/>
      <c r="BS8" s="19"/>
      <c r="BT8" s="19"/>
      <c r="BU8" s="19"/>
      <c r="BV8" s="19"/>
      <c r="BW8" s="19"/>
      <c r="BX8" s="19"/>
      <c r="BY8" s="19"/>
      <c r="BZ8" s="19"/>
    </row>
    <row r="9" spans="1:78" s="18" customFormat="1" ht="11.4" x14ac:dyDescent="0.2">
      <c r="A9" s="37">
        <v>2</v>
      </c>
      <c r="B9" s="38" t="s">
        <v>9</v>
      </c>
      <c r="C9" s="36">
        <f t="shared" si="0"/>
        <v>2208</v>
      </c>
      <c r="D9" s="36">
        <f t="shared" si="0"/>
        <v>210</v>
      </c>
      <c r="E9" s="36"/>
      <c r="F9" s="36">
        <f t="shared" ref="F9:G14" si="1">F45+F61+F74+F87+F100+F115+F128+F141+F154+F169+F182+F195+F208</f>
        <v>2267</v>
      </c>
      <c r="G9" s="36">
        <f t="shared" si="1"/>
        <v>214</v>
      </c>
      <c r="H9" s="36"/>
      <c r="I9" s="36">
        <f t="shared" ref="I9:J14" si="2">I45+I61+I74+I87+I100+I115+I128+I141+I154+I169+I182+I195+I208</f>
        <v>2280</v>
      </c>
      <c r="J9" s="36">
        <f t="shared" si="2"/>
        <v>219</v>
      </c>
      <c r="K9" s="36"/>
      <c r="L9" s="36">
        <f t="shared" ref="L9:M14" si="3">L45+L61+L74+L87+L100+L115+L128+L141+L154+L169+L182+L195+L208</f>
        <v>2289</v>
      </c>
      <c r="M9" s="36">
        <f t="shared" si="3"/>
        <v>227</v>
      </c>
      <c r="N9" s="36">
        <f t="shared" ref="N9" si="4">N45+N61+N74+N87+N100+N115+N128+N141+N154+N169+N182+N195+N208</f>
        <v>2295</v>
      </c>
      <c r="O9" s="36">
        <f>O45+O61+O74+O87+O100+O115+O128+O141+O154+O169+O182+O195+O208</f>
        <v>248</v>
      </c>
      <c r="Z9" s="19"/>
      <c r="AJ9" s="19"/>
      <c r="AT9" s="19"/>
      <c r="BD9" s="19"/>
      <c r="BN9" s="19"/>
      <c r="BQ9" s="19"/>
      <c r="BR9" s="19"/>
      <c r="BS9" s="19"/>
      <c r="BT9" s="19"/>
      <c r="BU9" s="19"/>
      <c r="BV9" s="19"/>
      <c r="BW9" s="19"/>
      <c r="BX9" s="19"/>
      <c r="BY9" s="19"/>
      <c r="BZ9" s="19"/>
    </row>
    <row r="10" spans="1:78" s="18" customFormat="1" ht="11.4" x14ac:dyDescent="0.2">
      <c r="A10" s="37">
        <v>3</v>
      </c>
      <c r="B10" s="38" t="s">
        <v>10</v>
      </c>
      <c r="C10" s="36">
        <f t="shared" si="0"/>
        <v>3915</v>
      </c>
      <c r="D10" s="36">
        <f t="shared" si="0"/>
        <v>753</v>
      </c>
      <c r="E10" s="36"/>
      <c r="F10" s="36">
        <f t="shared" si="1"/>
        <v>4099</v>
      </c>
      <c r="G10" s="36">
        <f t="shared" si="1"/>
        <v>727</v>
      </c>
      <c r="H10" s="36"/>
      <c r="I10" s="36">
        <f t="shared" si="2"/>
        <v>4476</v>
      </c>
      <c r="J10" s="36">
        <f t="shared" si="2"/>
        <v>692</v>
      </c>
      <c r="K10" s="36"/>
      <c r="L10" s="36">
        <f t="shared" si="3"/>
        <v>4705</v>
      </c>
      <c r="M10" s="36">
        <f t="shared" si="3"/>
        <v>693</v>
      </c>
      <c r="N10" s="36">
        <f t="shared" ref="N10:O10" si="5">N46+N62+N75+N88+N101+N116+N129+N142+N155+N170+N183+N196+N209</f>
        <v>4942</v>
      </c>
      <c r="O10" s="36">
        <f t="shared" si="5"/>
        <v>685</v>
      </c>
      <c r="Z10" s="19"/>
      <c r="AJ10" s="19"/>
      <c r="AT10" s="19"/>
      <c r="BD10" s="19"/>
      <c r="BN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</row>
    <row r="11" spans="1:78" s="18" customFormat="1" ht="11.4" x14ac:dyDescent="0.2">
      <c r="A11" s="37">
        <v>4</v>
      </c>
      <c r="B11" s="38" t="s">
        <v>11</v>
      </c>
      <c r="C11" s="36">
        <f t="shared" si="0"/>
        <v>2116</v>
      </c>
      <c r="D11" s="36">
        <f t="shared" si="0"/>
        <v>313</v>
      </c>
      <c r="E11" s="36"/>
      <c r="F11" s="36">
        <f t="shared" si="1"/>
        <v>2114</v>
      </c>
      <c r="G11" s="36">
        <f t="shared" si="1"/>
        <v>295</v>
      </c>
      <c r="H11" s="36"/>
      <c r="I11" s="36">
        <f t="shared" si="2"/>
        <v>2199</v>
      </c>
      <c r="J11" s="36">
        <f t="shared" si="2"/>
        <v>260</v>
      </c>
      <c r="K11" s="36"/>
      <c r="L11" s="36">
        <f t="shared" si="3"/>
        <v>2245</v>
      </c>
      <c r="M11" s="36">
        <f t="shared" si="3"/>
        <v>252</v>
      </c>
      <c r="N11" s="36">
        <f t="shared" ref="N11:O11" si="6">N47+N63+N76+N89+N102+N117+N130+N143+N156+N171+N184+N197+N210</f>
        <v>2268</v>
      </c>
      <c r="O11" s="36">
        <f t="shared" si="6"/>
        <v>263</v>
      </c>
      <c r="Z11" s="19"/>
      <c r="AJ11" s="19"/>
      <c r="AT11" s="19"/>
      <c r="BD11" s="19"/>
      <c r="BN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</row>
    <row r="12" spans="1:78" s="18" customFormat="1" ht="11.4" x14ac:dyDescent="0.2">
      <c r="A12" s="37">
        <v>5</v>
      </c>
      <c r="B12" s="38" t="s">
        <v>12</v>
      </c>
      <c r="C12" s="36">
        <f t="shared" si="0"/>
        <v>1744</v>
      </c>
      <c r="D12" s="36">
        <f t="shared" si="0"/>
        <v>277</v>
      </c>
      <c r="E12" s="36"/>
      <c r="F12" s="36">
        <f t="shared" si="1"/>
        <v>1778</v>
      </c>
      <c r="G12" s="36">
        <f t="shared" si="1"/>
        <v>275</v>
      </c>
      <c r="H12" s="36"/>
      <c r="I12" s="36">
        <f t="shared" si="2"/>
        <v>1837</v>
      </c>
      <c r="J12" s="36">
        <f t="shared" si="2"/>
        <v>259</v>
      </c>
      <c r="K12" s="36"/>
      <c r="L12" s="36">
        <f t="shared" si="3"/>
        <v>1876</v>
      </c>
      <c r="M12" s="36">
        <f t="shared" si="3"/>
        <v>240</v>
      </c>
      <c r="N12" s="36">
        <f t="shared" ref="N12:O12" si="7">N48+N64+N77+N90+N103+N118+N131+N144+N157+N172+N185+N198+N211</f>
        <v>1874</v>
      </c>
      <c r="O12" s="36">
        <f t="shared" si="7"/>
        <v>268</v>
      </c>
      <c r="Z12" s="19"/>
      <c r="AJ12" s="19"/>
      <c r="AT12" s="19"/>
      <c r="BD12" s="19"/>
      <c r="BN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</row>
    <row r="13" spans="1:78" s="18" customFormat="1" ht="11.4" x14ac:dyDescent="0.2">
      <c r="A13" s="37">
        <v>6</v>
      </c>
      <c r="B13" s="38" t="s">
        <v>13</v>
      </c>
      <c r="C13" s="36">
        <f t="shared" si="0"/>
        <v>237</v>
      </c>
      <c r="D13" s="36">
        <f t="shared" si="0"/>
        <v>3</v>
      </c>
      <c r="E13" s="36"/>
      <c r="F13" s="36">
        <f t="shared" si="1"/>
        <v>240</v>
      </c>
      <c r="G13" s="36">
        <f t="shared" si="1"/>
        <v>2</v>
      </c>
      <c r="H13" s="36"/>
      <c r="I13" s="36">
        <f t="shared" si="2"/>
        <v>259</v>
      </c>
      <c r="J13" s="36">
        <f t="shared" si="2"/>
        <v>2</v>
      </c>
      <c r="K13" s="36"/>
      <c r="L13" s="36">
        <f t="shared" si="3"/>
        <v>267</v>
      </c>
      <c r="M13" s="36">
        <f t="shared" si="3"/>
        <v>2</v>
      </c>
      <c r="N13" s="36">
        <f t="shared" ref="N13:O13" si="8">N49+N65+N78+N91+N104+N119+N132+N145+N158+N173+N186+N199+N212</f>
        <v>270</v>
      </c>
      <c r="O13" s="36">
        <f t="shared" si="8"/>
        <v>1</v>
      </c>
      <c r="Z13" s="19"/>
      <c r="AJ13" s="19"/>
      <c r="AT13" s="19"/>
      <c r="BD13" s="19"/>
      <c r="BN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</row>
    <row r="14" spans="1:78" s="18" customFormat="1" ht="11.4" x14ac:dyDescent="0.2">
      <c r="A14" s="39">
        <v>7</v>
      </c>
      <c r="B14" s="40" t="s">
        <v>14</v>
      </c>
      <c r="C14" s="41">
        <f t="shared" si="0"/>
        <v>1159</v>
      </c>
      <c r="D14" s="41">
        <f t="shared" si="0"/>
        <v>395</v>
      </c>
      <c r="E14" s="41"/>
      <c r="F14" s="41">
        <f t="shared" si="1"/>
        <v>1143</v>
      </c>
      <c r="G14" s="41">
        <f t="shared" si="1"/>
        <v>403</v>
      </c>
      <c r="H14" s="41"/>
      <c r="I14" s="41">
        <f t="shared" si="2"/>
        <v>1205</v>
      </c>
      <c r="J14" s="41">
        <f t="shared" si="2"/>
        <v>514</v>
      </c>
      <c r="K14" s="41"/>
      <c r="L14" s="41">
        <f t="shared" si="3"/>
        <v>1209</v>
      </c>
      <c r="M14" s="41">
        <f t="shared" si="3"/>
        <v>522</v>
      </c>
      <c r="N14" s="41">
        <f t="shared" ref="N14:O14" si="9">N50+N66+N79+N92+N105+N120+N133+N146+N159+N174+N187+N200+N213</f>
        <v>1243</v>
      </c>
      <c r="O14" s="41">
        <f t="shared" si="9"/>
        <v>578</v>
      </c>
      <c r="Z14" s="19"/>
      <c r="AJ14" s="19"/>
      <c r="AT14" s="19"/>
      <c r="BD14" s="19"/>
      <c r="BN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</row>
    <row r="15" spans="1:78" s="16" customFormat="1" ht="11.4" x14ac:dyDescent="0.2">
      <c r="A15" s="42"/>
      <c r="B15" s="43" t="s">
        <v>40</v>
      </c>
      <c r="C15" s="44">
        <f>SUM(C8:C14)</f>
        <v>13329</v>
      </c>
      <c r="D15" s="44">
        <f>SUM(D8:D14)</f>
        <v>2073</v>
      </c>
      <c r="E15" s="44"/>
      <c r="F15" s="44">
        <f>SUM(F8:F14)</f>
        <v>13635</v>
      </c>
      <c r="G15" s="44">
        <f>SUM(G8:G14)</f>
        <v>2044</v>
      </c>
      <c r="H15" s="44"/>
      <c r="I15" s="44">
        <f>SUM(I8:I14)</f>
        <v>14339</v>
      </c>
      <c r="J15" s="44">
        <f>SUM(J8:J14)</f>
        <v>2065</v>
      </c>
      <c r="K15" s="44"/>
      <c r="L15" s="44">
        <f>SUM(L8:L14)</f>
        <v>14747</v>
      </c>
      <c r="M15" s="44">
        <f>SUM(M8:M14)</f>
        <v>2038</v>
      </c>
      <c r="N15" s="44">
        <f>SUM(N8:N14)</f>
        <v>15103</v>
      </c>
      <c r="O15" s="44">
        <f>SUM(O8:O14)</f>
        <v>2137</v>
      </c>
      <c r="Z15" s="17"/>
      <c r="AJ15" s="17"/>
      <c r="AT15" s="17"/>
      <c r="BD15" s="17"/>
      <c r="BN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</row>
    <row r="16" spans="1:78" ht="13.8" thickBot="1" x14ac:dyDescent="0.3">
      <c r="A16" s="29"/>
      <c r="B16" s="29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Z16" s="8"/>
      <c r="AJ16" s="8"/>
      <c r="AT16" s="3"/>
      <c r="BD16" s="3"/>
      <c r="BN16" s="6"/>
      <c r="BO16" s="6"/>
      <c r="BP16" s="6"/>
      <c r="BQ16" s="3"/>
      <c r="BR16" s="6"/>
      <c r="BS16" s="6"/>
      <c r="BT16" s="6"/>
      <c r="BU16" s="6"/>
      <c r="BV16" s="6"/>
      <c r="BW16" s="6"/>
      <c r="BX16" s="6"/>
      <c r="BY16" s="6"/>
      <c r="BZ16" s="6"/>
    </row>
    <row r="17" spans="1:78" s="2" customFormat="1" ht="14.4" thickTop="1" thickBot="1" x14ac:dyDescent="0.3">
      <c r="A17" s="29"/>
      <c r="B17" s="46" t="s">
        <v>17</v>
      </c>
      <c r="C17" s="47"/>
      <c r="D17" s="48">
        <f>+C15+D15</f>
        <v>15402</v>
      </c>
      <c r="E17" s="47"/>
      <c r="F17" s="47"/>
      <c r="G17" s="48">
        <f>+F15+G15</f>
        <v>15679</v>
      </c>
      <c r="H17" s="48"/>
      <c r="I17" s="47"/>
      <c r="J17" s="48">
        <f>+I15+J15</f>
        <v>16404</v>
      </c>
      <c r="K17" s="48"/>
      <c r="L17" s="47"/>
      <c r="M17" s="48">
        <f>+L15+M15</f>
        <v>16785</v>
      </c>
      <c r="N17" s="47"/>
      <c r="O17" s="48">
        <f>+N15+O15</f>
        <v>17240</v>
      </c>
      <c r="Z17" s="15"/>
      <c r="AJ17" s="15"/>
      <c r="AT17" s="15"/>
      <c r="BD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</row>
    <row r="18" spans="1:78" ht="13.8" thickTop="1" x14ac:dyDescent="0.25">
      <c r="A18" s="29"/>
      <c r="B18" s="49" t="s">
        <v>34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3"/>
      <c r="Z18" s="8"/>
      <c r="AJ18" s="8"/>
      <c r="AT18" s="3"/>
      <c r="BD18" s="3"/>
      <c r="BN18" s="6"/>
      <c r="BO18" s="6"/>
      <c r="BP18" s="6"/>
      <c r="BQ18" s="3"/>
      <c r="BR18" s="6"/>
      <c r="BS18" s="6"/>
      <c r="BT18" s="6"/>
      <c r="BU18" s="6"/>
      <c r="BV18" s="6"/>
      <c r="BW18" s="6"/>
      <c r="BX18" s="6"/>
      <c r="BY18" s="6"/>
      <c r="BZ18" s="6"/>
    </row>
    <row r="19" spans="1:78" x14ac:dyDescent="0.25">
      <c r="A19" s="51"/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3"/>
      <c r="Z19" s="8"/>
      <c r="AJ19" s="8"/>
      <c r="AT19" s="3"/>
      <c r="BD19" s="3"/>
      <c r="BN19" s="6"/>
      <c r="BO19" s="6"/>
      <c r="BP19" s="6"/>
      <c r="BQ19" s="3"/>
      <c r="BR19" s="6"/>
      <c r="BS19" s="6"/>
      <c r="BT19" s="6"/>
      <c r="BU19" s="6"/>
      <c r="BV19" s="6"/>
      <c r="BW19" s="6"/>
      <c r="BX19" s="6"/>
      <c r="BY19" s="6"/>
      <c r="BZ19" s="6"/>
    </row>
    <row r="20" spans="1:78" x14ac:dyDescent="0.25">
      <c r="A20" s="51" t="s">
        <v>42</v>
      </c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3"/>
      <c r="Z20" s="8"/>
      <c r="AJ20" s="8"/>
      <c r="AT20" s="3"/>
      <c r="BD20" s="3"/>
      <c r="BN20" s="6"/>
      <c r="BO20" s="6"/>
      <c r="BP20" s="6"/>
      <c r="BQ20" s="3"/>
      <c r="BR20" s="6"/>
      <c r="BS20" s="6"/>
      <c r="BT20" s="6"/>
      <c r="BU20" s="6"/>
      <c r="BV20" s="6"/>
      <c r="BW20" s="6"/>
      <c r="BX20" s="6"/>
      <c r="BY20" s="6"/>
      <c r="BZ20" s="6"/>
    </row>
    <row r="21" spans="1:78" ht="12.6" customHeight="1" x14ac:dyDescent="0.25">
      <c r="A21" s="51"/>
      <c r="B21" s="52"/>
      <c r="C21" s="53"/>
      <c r="D21" s="53"/>
      <c r="E21" s="53"/>
      <c r="G21" s="53"/>
      <c r="H21" s="53"/>
      <c r="I21" s="53"/>
      <c r="J21" s="53"/>
      <c r="K21" s="53"/>
      <c r="L21" s="53"/>
      <c r="M21" s="53"/>
      <c r="N21" s="53"/>
      <c r="O21" s="53"/>
      <c r="P21" s="3"/>
      <c r="Z21" s="8"/>
      <c r="AJ21" s="8"/>
      <c r="AT21" s="3"/>
      <c r="BD21" s="3"/>
      <c r="BN21" s="6"/>
      <c r="BO21" s="6"/>
      <c r="BP21" s="6"/>
      <c r="BQ21" s="3"/>
      <c r="BR21" s="6"/>
      <c r="BS21" s="6"/>
      <c r="BT21" s="6"/>
      <c r="BU21" s="6"/>
      <c r="BV21" s="6"/>
      <c r="BW21" s="6"/>
      <c r="BX21" s="6"/>
      <c r="BY21" s="6"/>
      <c r="BZ21" s="6"/>
    </row>
    <row r="22" spans="1:78" ht="12.6" customHeight="1" x14ac:dyDescent="0.25">
      <c r="A22" s="54"/>
      <c r="B22" s="55" t="s">
        <v>27</v>
      </c>
      <c r="C22" s="55"/>
      <c r="D22" s="55"/>
      <c r="E22" s="55"/>
      <c r="F22" s="55" t="s">
        <v>52</v>
      </c>
      <c r="G22" s="55"/>
      <c r="H22" s="55"/>
      <c r="I22" s="55" t="s">
        <v>30</v>
      </c>
      <c r="J22" s="55"/>
      <c r="K22" s="55"/>
      <c r="L22" s="55"/>
      <c r="M22" s="55"/>
      <c r="N22" s="55"/>
      <c r="O22" s="55"/>
      <c r="P22" s="3"/>
      <c r="Z22" s="8"/>
      <c r="AJ22" s="8"/>
      <c r="AT22" s="3"/>
      <c r="BD22" s="3"/>
      <c r="BN22" s="6"/>
      <c r="BO22" s="6"/>
      <c r="BP22" s="6"/>
      <c r="BQ22" s="3"/>
      <c r="BR22" s="6"/>
      <c r="BS22" s="6"/>
      <c r="BT22" s="6"/>
      <c r="BU22" s="6"/>
      <c r="BV22" s="6"/>
      <c r="BW22" s="6"/>
      <c r="BX22" s="6"/>
      <c r="BY22" s="6"/>
      <c r="BZ22" s="6"/>
    </row>
    <row r="23" spans="1:78" ht="12.6" customHeight="1" x14ac:dyDescent="0.25">
      <c r="A23" s="54"/>
      <c r="B23" s="55" t="s">
        <v>28</v>
      </c>
      <c r="C23" s="55"/>
      <c r="D23" s="55"/>
      <c r="E23" s="55"/>
      <c r="F23" s="55" t="s">
        <v>50</v>
      </c>
      <c r="G23" s="55"/>
      <c r="H23" s="55"/>
      <c r="I23" s="55" t="s">
        <v>25</v>
      </c>
      <c r="J23" s="55"/>
      <c r="K23" s="55"/>
      <c r="L23" s="55"/>
      <c r="M23" s="55"/>
      <c r="N23" s="55"/>
      <c r="O23" s="55"/>
      <c r="P23" s="3"/>
      <c r="Z23" s="8"/>
      <c r="AJ23" s="8"/>
      <c r="AT23" s="3"/>
      <c r="BD23" s="3"/>
      <c r="BN23" s="6"/>
      <c r="BO23" s="6"/>
      <c r="BP23" s="6"/>
      <c r="BQ23" s="3"/>
      <c r="BR23" s="6"/>
      <c r="BS23" s="6"/>
      <c r="BT23" s="6"/>
      <c r="BU23" s="6"/>
      <c r="BV23" s="6"/>
      <c r="BW23" s="6"/>
      <c r="BX23" s="6"/>
      <c r="BY23" s="6"/>
      <c r="BZ23" s="6"/>
    </row>
    <row r="24" spans="1:78" ht="12.6" customHeight="1" x14ac:dyDescent="0.25">
      <c r="A24" s="54"/>
      <c r="B24" s="55" t="s">
        <v>21</v>
      </c>
      <c r="C24" s="55"/>
      <c r="D24" s="55"/>
      <c r="E24" s="55"/>
      <c r="F24" s="55" t="s">
        <v>29</v>
      </c>
      <c r="G24" s="55"/>
      <c r="H24" s="55"/>
      <c r="I24" s="55" t="s">
        <v>29</v>
      </c>
      <c r="J24" s="55"/>
      <c r="K24" s="55"/>
      <c r="L24" s="55"/>
      <c r="M24" s="55"/>
      <c r="N24" s="55"/>
      <c r="O24" s="55"/>
      <c r="P24" s="3"/>
      <c r="Z24" s="8"/>
      <c r="AJ24" s="8"/>
      <c r="AT24" s="3"/>
      <c r="BD24" s="3"/>
      <c r="BN24" s="6"/>
      <c r="BO24" s="6"/>
      <c r="BP24" s="6"/>
      <c r="BQ24" s="3"/>
      <c r="BR24" s="6"/>
      <c r="BS24" s="6"/>
      <c r="BT24" s="6"/>
      <c r="BU24" s="6"/>
      <c r="BV24" s="6"/>
      <c r="BW24" s="6"/>
      <c r="BX24" s="6"/>
      <c r="BY24" s="6"/>
      <c r="BZ24" s="6"/>
    </row>
    <row r="25" spans="1:78" ht="12.6" customHeight="1" x14ac:dyDescent="0.25">
      <c r="A25" s="54"/>
      <c r="B25" s="55" t="s">
        <v>49</v>
      </c>
      <c r="C25" s="55"/>
      <c r="D25" s="55"/>
      <c r="E25" s="55"/>
      <c r="F25" s="55" t="s">
        <v>30</v>
      </c>
      <c r="G25" s="55"/>
      <c r="H25" s="55"/>
      <c r="I25" s="55" t="s">
        <v>33</v>
      </c>
      <c r="J25" s="55"/>
      <c r="K25" s="55"/>
      <c r="L25" s="55"/>
      <c r="M25" s="55"/>
      <c r="N25" s="55"/>
      <c r="O25" s="55"/>
      <c r="P25" s="3"/>
      <c r="Z25" s="8"/>
      <c r="AJ25" s="8"/>
      <c r="AT25" s="3"/>
      <c r="BD25" s="3"/>
      <c r="BN25" s="6"/>
      <c r="BO25" s="6"/>
      <c r="BP25" s="6"/>
      <c r="BQ25" s="3"/>
      <c r="BR25" s="6"/>
      <c r="BS25" s="6"/>
      <c r="BT25" s="6"/>
      <c r="BU25" s="6"/>
      <c r="BV25" s="6"/>
      <c r="BW25" s="6"/>
      <c r="BX25" s="6"/>
      <c r="BY25" s="6"/>
      <c r="BZ25" s="6"/>
    </row>
    <row r="26" spans="1:78" ht="12.6" customHeight="1" x14ac:dyDescent="0.25">
      <c r="A26" s="54"/>
      <c r="B26" s="55" t="s">
        <v>47</v>
      </c>
      <c r="C26" s="55"/>
      <c r="D26" s="55"/>
      <c r="E26" s="55"/>
      <c r="F26" s="55" t="s">
        <v>31</v>
      </c>
      <c r="G26" s="55"/>
      <c r="H26" s="55"/>
      <c r="I26" s="55" t="s">
        <v>50</v>
      </c>
      <c r="J26" s="55"/>
      <c r="K26" s="55"/>
      <c r="L26" s="55"/>
      <c r="M26" s="55"/>
      <c r="N26" s="55"/>
      <c r="O26" s="55"/>
      <c r="P26" s="3"/>
      <c r="Z26" s="8"/>
      <c r="AJ26" s="8"/>
      <c r="AT26" s="3"/>
      <c r="BD26" s="3"/>
      <c r="BN26" s="6"/>
      <c r="BO26" s="6"/>
      <c r="BP26" s="6"/>
      <c r="BQ26" s="3"/>
      <c r="BR26" s="6"/>
      <c r="BS26" s="6"/>
      <c r="BT26" s="6"/>
      <c r="BU26" s="6"/>
      <c r="BV26" s="6"/>
      <c r="BW26" s="6"/>
      <c r="BX26" s="6"/>
      <c r="BY26" s="6"/>
      <c r="BZ26" s="6"/>
    </row>
    <row r="27" spans="1:78" ht="12.6" customHeight="1" x14ac:dyDescent="0.25">
      <c r="A27" s="54"/>
      <c r="B27" s="55" t="s">
        <v>26</v>
      </c>
      <c r="C27" s="55"/>
      <c r="D27" s="55"/>
      <c r="E27" s="55"/>
      <c r="F27" s="55" t="s">
        <v>32</v>
      </c>
      <c r="G27" s="55"/>
      <c r="H27" s="55"/>
      <c r="I27" s="55" t="s">
        <v>35</v>
      </c>
      <c r="J27" s="55"/>
      <c r="K27" s="55"/>
      <c r="L27" s="55"/>
      <c r="M27" s="55"/>
      <c r="N27" s="55"/>
      <c r="O27" s="55"/>
      <c r="P27" s="3"/>
      <c r="Z27" s="8"/>
      <c r="AJ27" s="8"/>
      <c r="AT27" s="3"/>
      <c r="BD27" s="3"/>
      <c r="BN27" s="6"/>
      <c r="BO27" s="6"/>
      <c r="BP27" s="6"/>
      <c r="BQ27" s="3"/>
      <c r="BR27" s="6"/>
      <c r="BS27" s="6"/>
      <c r="BT27" s="6"/>
      <c r="BU27" s="6"/>
      <c r="BV27" s="6"/>
      <c r="BW27" s="6"/>
      <c r="BX27" s="6"/>
      <c r="BY27" s="6"/>
      <c r="BZ27" s="6"/>
    </row>
    <row r="28" spans="1:78" ht="12.6" customHeight="1" x14ac:dyDescent="0.25">
      <c r="A28" s="54"/>
      <c r="B28" s="55" t="s">
        <v>59</v>
      </c>
      <c r="C28" s="55"/>
      <c r="D28" s="55"/>
      <c r="E28" s="55"/>
      <c r="F28" s="55" t="s">
        <v>35</v>
      </c>
      <c r="G28" s="55"/>
      <c r="H28" s="55"/>
      <c r="I28" s="55" t="s">
        <v>36</v>
      </c>
      <c r="J28" s="55"/>
      <c r="K28" s="55"/>
      <c r="L28" s="55"/>
      <c r="M28" s="55"/>
      <c r="N28" s="55"/>
      <c r="O28" s="55"/>
      <c r="P28" s="3"/>
      <c r="Z28" s="8"/>
      <c r="AJ28" s="8"/>
      <c r="AT28" s="3"/>
      <c r="BD28" s="3"/>
      <c r="BN28" s="6"/>
      <c r="BO28" s="6"/>
      <c r="BP28" s="6"/>
      <c r="BQ28" s="3"/>
      <c r="BR28" s="6"/>
      <c r="BS28" s="6"/>
      <c r="BT28" s="6"/>
      <c r="BU28" s="6"/>
      <c r="BV28" s="6"/>
      <c r="BW28" s="6"/>
      <c r="BX28" s="6"/>
      <c r="BY28" s="6"/>
      <c r="BZ28" s="6"/>
    </row>
    <row r="29" spans="1:78" ht="12.6" customHeight="1" x14ac:dyDescent="0.25">
      <c r="A29" s="54"/>
      <c r="B29" s="55" t="s">
        <v>23</v>
      </c>
      <c r="C29" s="55"/>
      <c r="D29" s="55"/>
      <c r="E29" s="55"/>
      <c r="F29" s="55" t="s">
        <v>36</v>
      </c>
      <c r="G29" s="55"/>
      <c r="H29" s="55"/>
      <c r="I29" s="55" t="s">
        <v>31</v>
      </c>
      <c r="J29" s="55"/>
      <c r="K29" s="55"/>
      <c r="L29" s="55"/>
      <c r="M29" s="55"/>
      <c r="N29" s="55"/>
      <c r="O29" s="55"/>
      <c r="P29" s="3"/>
      <c r="Z29" s="8"/>
      <c r="AJ29" s="8"/>
      <c r="AT29" s="3"/>
      <c r="BD29" s="3"/>
      <c r="BN29" s="6"/>
      <c r="BO29" s="6"/>
      <c r="BP29" s="6"/>
      <c r="BQ29" s="3"/>
      <c r="BR29" s="6"/>
      <c r="BS29" s="6"/>
      <c r="BT29" s="6"/>
      <c r="BU29" s="6"/>
      <c r="BV29" s="6"/>
      <c r="BW29" s="6"/>
      <c r="BX29" s="6"/>
      <c r="BY29" s="6"/>
      <c r="BZ29" s="6"/>
    </row>
    <row r="30" spans="1:78" ht="12.6" customHeight="1" x14ac:dyDescent="0.25">
      <c r="A30" s="54"/>
      <c r="B30" s="55" t="s">
        <v>24</v>
      </c>
      <c r="C30" s="55"/>
      <c r="D30" s="55"/>
      <c r="E30" s="55"/>
      <c r="F30" s="55" t="s">
        <v>33</v>
      </c>
      <c r="G30" s="55"/>
      <c r="H30" s="55"/>
      <c r="I30" s="55" t="s">
        <v>32</v>
      </c>
      <c r="J30" s="55"/>
      <c r="K30" s="55"/>
      <c r="L30" s="55"/>
      <c r="M30" s="55"/>
      <c r="N30" s="55"/>
      <c r="O30" s="55"/>
      <c r="P30" s="3"/>
      <c r="Z30" s="8"/>
      <c r="AJ30" s="8"/>
      <c r="AT30" s="3"/>
      <c r="BD30" s="3"/>
      <c r="BN30" s="6"/>
      <c r="BO30" s="6"/>
      <c r="BP30" s="6"/>
      <c r="BQ30" s="3"/>
      <c r="BR30" s="6"/>
      <c r="BS30" s="6"/>
      <c r="BT30" s="6"/>
      <c r="BU30" s="6"/>
      <c r="BV30" s="6"/>
      <c r="BW30" s="6"/>
      <c r="BX30" s="6"/>
      <c r="BY30" s="6"/>
      <c r="BZ30" s="6"/>
    </row>
    <row r="31" spans="1:78" ht="12.6" customHeight="1" x14ac:dyDescent="0.25">
      <c r="A31" s="54"/>
      <c r="B31" s="55" t="s">
        <v>22</v>
      </c>
      <c r="C31" s="55"/>
      <c r="D31" s="55"/>
      <c r="E31" s="55"/>
      <c r="F31" s="55" t="s">
        <v>48</v>
      </c>
      <c r="G31" s="55"/>
      <c r="H31" s="55"/>
      <c r="I31" s="55" t="s">
        <v>48</v>
      </c>
      <c r="J31" s="55"/>
      <c r="K31" s="55"/>
      <c r="L31" s="55"/>
      <c r="M31" s="55"/>
      <c r="N31" s="55"/>
      <c r="O31" s="55"/>
      <c r="P31" s="3"/>
      <c r="Z31" s="8"/>
      <c r="AJ31" s="8"/>
      <c r="AT31" s="3"/>
      <c r="BD31" s="3"/>
      <c r="BN31" s="6"/>
      <c r="BO31" s="6"/>
      <c r="BP31" s="6"/>
      <c r="BQ31" s="3"/>
      <c r="BR31" s="6"/>
      <c r="BS31" s="6"/>
      <c r="BT31" s="6"/>
      <c r="BU31" s="6"/>
      <c r="BV31" s="6"/>
      <c r="BW31" s="6"/>
      <c r="BX31" s="6"/>
      <c r="BY31" s="6"/>
      <c r="BZ31" s="6"/>
    </row>
    <row r="32" spans="1:78" x14ac:dyDescent="0.25">
      <c r="A32" s="52"/>
      <c r="B32" s="55" t="s">
        <v>51</v>
      </c>
      <c r="C32" s="55"/>
      <c r="D32" s="55"/>
      <c r="E32" s="55"/>
      <c r="F32" s="55" t="s">
        <v>53</v>
      </c>
      <c r="G32" s="55"/>
      <c r="H32" s="53"/>
      <c r="I32" s="55" t="s">
        <v>53</v>
      </c>
      <c r="J32" s="53"/>
      <c r="K32" s="53"/>
      <c r="L32" s="53"/>
      <c r="M32" s="53"/>
      <c r="N32" s="53"/>
      <c r="O32" s="53"/>
      <c r="P32" s="3"/>
      <c r="Z32" s="8"/>
      <c r="AJ32" s="8"/>
      <c r="AT32" s="3"/>
      <c r="BD32" s="3"/>
      <c r="BN32" s="6"/>
      <c r="BO32" s="6"/>
      <c r="BP32" s="6"/>
      <c r="BQ32" s="3"/>
      <c r="BR32" s="6"/>
      <c r="BS32" s="6"/>
      <c r="BT32" s="6"/>
      <c r="BU32" s="6"/>
      <c r="BV32" s="6"/>
      <c r="BW32" s="6"/>
      <c r="BX32" s="6"/>
      <c r="BY32" s="6"/>
      <c r="BZ32" s="6"/>
    </row>
    <row r="33" spans="1:78" x14ac:dyDescent="0.25">
      <c r="B33" s="55" t="s">
        <v>52</v>
      </c>
      <c r="C33" s="55"/>
      <c r="D33" s="55"/>
      <c r="E33" s="55"/>
      <c r="F33" s="55" t="s">
        <v>41</v>
      </c>
      <c r="G33" s="55"/>
      <c r="H33" s="53"/>
      <c r="I33" s="55" t="s">
        <v>41</v>
      </c>
      <c r="J33" s="53"/>
      <c r="K33" s="53"/>
      <c r="L33" s="53"/>
      <c r="M33" s="53"/>
      <c r="N33" s="53"/>
      <c r="O33" s="53"/>
      <c r="P33" s="3"/>
      <c r="Z33" s="8"/>
      <c r="AJ33" s="8"/>
      <c r="AT33" s="3"/>
      <c r="BD33" s="3"/>
      <c r="BN33" s="6"/>
      <c r="BO33" s="6"/>
      <c r="BP33" s="6"/>
      <c r="BQ33" s="3"/>
      <c r="BR33" s="6"/>
      <c r="BS33" s="6"/>
      <c r="BT33" s="6"/>
      <c r="BU33" s="6"/>
      <c r="BV33" s="6"/>
      <c r="BW33" s="6"/>
      <c r="BX33" s="6"/>
      <c r="BY33" s="6"/>
      <c r="BZ33" s="6"/>
    </row>
    <row r="34" spans="1:78" x14ac:dyDescent="0.25">
      <c r="A34" s="56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3"/>
      <c r="Z34" s="8"/>
      <c r="AJ34" s="8"/>
      <c r="AT34" s="3"/>
      <c r="BD34" s="3"/>
      <c r="BN34" s="6"/>
      <c r="BO34" s="6"/>
      <c r="BP34" s="6"/>
      <c r="BQ34" s="3"/>
      <c r="BR34" s="6"/>
      <c r="BS34" s="6"/>
      <c r="BT34" s="6"/>
      <c r="BU34" s="6"/>
      <c r="BV34" s="6"/>
      <c r="BW34" s="6"/>
      <c r="BX34" s="6"/>
      <c r="BY34" s="6"/>
      <c r="BZ34" s="6"/>
    </row>
    <row r="35" spans="1:78" x14ac:dyDescent="0.25">
      <c r="A35" s="56" t="s">
        <v>55</v>
      </c>
      <c r="B35" s="52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3"/>
      <c r="Z35" s="8"/>
      <c r="AJ35" s="8"/>
      <c r="AT35" s="3"/>
      <c r="BD35" s="3"/>
      <c r="BN35" s="6"/>
      <c r="BO35" s="6"/>
      <c r="BP35" s="6"/>
      <c r="BQ35" s="3"/>
      <c r="BR35" s="6"/>
      <c r="BS35" s="6"/>
      <c r="BT35" s="6"/>
      <c r="BU35" s="6"/>
      <c r="BV35" s="6"/>
      <c r="BW35" s="6"/>
      <c r="BX35" s="6"/>
      <c r="BY35" s="6"/>
      <c r="BZ35" s="6"/>
    </row>
    <row r="36" spans="1:78" x14ac:dyDescent="0.25">
      <c r="A36" s="56"/>
      <c r="B36" s="5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3"/>
      <c r="Z36" s="8"/>
      <c r="AJ36" s="8"/>
      <c r="AT36" s="3"/>
      <c r="BD36" s="3"/>
      <c r="BN36" s="6"/>
      <c r="BO36" s="6"/>
      <c r="BP36" s="6"/>
      <c r="BQ36" s="3"/>
      <c r="BR36" s="6"/>
      <c r="BS36" s="6"/>
      <c r="BT36" s="6"/>
      <c r="BU36" s="6"/>
      <c r="BV36" s="6"/>
      <c r="BW36" s="6"/>
      <c r="BX36" s="6"/>
      <c r="BY36" s="6"/>
      <c r="BZ36" s="6"/>
    </row>
    <row r="37" spans="1:78" x14ac:dyDescent="0.25">
      <c r="A37" s="56"/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3"/>
      <c r="Z37" s="8"/>
      <c r="AJ37" s="8"/>
      <c r="AT37" s="3"/>
      <c r="BD37" s="3"/>
      <c r="BN37" s="6"/>
      <c r="BO37" s="6"/>
      <c r="BP37" s="6"/>
      <c r="BQ37" s="3"/>
      <c r="BR37" s="6"/>
      <c r="BS37" s="6"/>
      <c r="BT37" s="6"/>
      <c r="BU37" s="6"/>
      <c r="BV37" s="6"/>
      <c r="BW37" s="6"/>
      <c r="BX37" s="6"/>
      <c r="BY37" s="6"/>
      <c r="BZ37" s="6"/>
    </row>
    <row r="38" spans="1:78" x14ac:dyDescent="0.25">
      <c r="A38" s="56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3"/>
      <c r="Z38" s="8"/>
      <c r="AJ38" s="8"/>
      <c r="AT38" s="3"/>
      <c r="BD38" s="3"/>
      <c r="BN38" s="6"/>
      <c r="BO38" s="6"/>
      <c r="BP38" s="6"/>
      <c r="BQ38" s="3"/>
      <c r="BR38" s="6"/>
      <c r="BS38" s="6"/>
      <c r="BT38" s="6"/>
      <c r="BU38" s="6"/>
      <c r="BV38" s="6"/>
      <c r="BW38" s="6"/>
      <c r="BX38" s="6"/>
      <c r="BY38" s="6"/>
      <c r="BZ38" s="6"/>
    </row>
    <row r="39" spans="1:78" s="10" customFormat="1" x14ac:dyDescent="0.25">
      <c r="A39" s="57"/>
      <c r="B39" s="24" t="str">
        <f>B3</f>
        <v>Fall 2013 and Fall 2014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9"/>
      <c r="Z39" s="11"/>
      <c r="AJ39" s="11"/>
      <c r="AT39" s="9"/>
      <c r="BD39" s="9"/>
      <c r="BN39" s="12"/>
      <c r="BO39" s="12"/>
      <c r="BP39" s="12"/>
      <c r="BQ39" s="9"/>
      <c r="BR39" s="12"/>
      <c r="BS39" s="12"/>
      <c r="BT39" s="12"/>
      <c r="BU39" s="12"/>
      <c r="BV39" s="12"/>
      <c r="BW39" s="12"/>
      <c r="BX39" s="12"/>
      <c r="BY39" s="12"/>
      <c r="BZ39" s="12"/>
    </row>
    <row r="40" spans="1:78" s="10" customFormat="1" ht="13.8" thickBot="1" x14ac:dyDescent="0.3">
      <c r="A40" s="26"/>
      <c r="B40" s="26" t="s">
        <v>37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9"/>
      <c r="Z40" s="11"/>
      <c r="AJ40" s="11"/>
      <c r="AT40" s="9"/>
      <c r="BD40" s="9"/>
      <c r="BN40" s="12"/>
      <c r="BO40" s="12"/>
      <c r="BP40" s="12"/>
      <c r="BQ40" s="9"/>
      <c r="BR40" s="12"/>
      <c r="BS40" s="12"/>
      <c r="BT40" s="12"/>
      <c r="BU40" s="12"/>
      <c r="BV40" s="12"/>
      <c r="BW40" s="12"/>
      <c r="BX40" s="12"/>
      <c r="BY40" s="12"/>
      <c r="BZ40" s="12"/>
    </row>
    <row r="41" spans="1:78" ht="13.8" thickTop="1" x14ac:dyDescent="0.25">
      <c r="A41" s="29"/>
      <c r="B41" s="29"/>
      <c r="P41" s="3"/>
      <c r="Z41" s="8"/>
      <c r="AJ41" s="8"/>
      <c r="AT41" s="3"/>
      <c r="BD41" s="3"/>
      <c r="BN41" s="6"/>
      <c r="BO41" s="6"/>
      <c r="BP41" s="6"/>
      <c r="BQ41" s="3"/>
      <c r="BR41" s="6"/>
      <c r="BS41" s="6"/>
      <c r="BT41" s="6"/>
      <c r="BU41" s="6"/>
      <c r="BV41" s="6"/>
      <c r="BW41" s="6"/>
      <c r="BX41" s="6"/>
      <c r="BY41" s="6"/>
      <c r="BZ41" s="6"/>
    </row>
    <row r="42" spans="1:78" s="21" customFormat="1" x14ac:dyDescent="0.25">
      <c r="A42" s="59"/>
      <c r="B42" s="60"/>
      <c r="C42" s="30"/>
      <c r="D42" s="31" t="str">
        <f>D6</f>
        <v>On 9/30/09</v>
      </c>
      <c r="E42" s="31"/>
      <c r="F42" s="30"/>
      <c r="G42" s="31" t="str">
        <f>G6</f>
        <v>On 9/30/10</v>
      </c>
      <c r="H42" s="31"/>
      <c r="I42" s="30"/>
      <c r="J42" s="31" t="str">
        <f>J6</f>
        <v>On 9/30/12</v>
      </c>
      <c r="K42" s="31"/>
      <c r="L42" s="30"/>
      <c r="M42" s="31" t="str">
        <f>M6</f>
        <v>On 9/30/13</v>
      </c>
      <c r="N42" s="30"/>
      <c r="O42" s="31" t="str">
        <f>O6</f>
        <v>On 9/30/14</v>
      </c>
      <c r="P42" s="20"/>
      <c r="Z42" s="20"/>
      <c r="AJ42" s="20"/>
      <c r="AT42" s="20"/>
      <c r="BD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</row>
    <row r="43" spans="1:78" s="21" customFormat="1" x14ac:dyDescent="0.25">
      <c r="A43" s="32" t="s">
        <v>3</v>
      </c>
      <c r="B43" s="60"/>
      <c r="C43" s="61" t="s">
        <v>6</v>
      </c>
      <c r="D43" s="61" t="s">
        <v>7</v>
      </c>
      <c r="E43" s="61"/>
      <c r="F43" s="61" t="s">
        <v>6</v>
      </c>
      <c r="G43" s="61" t="s">
        <v>7</v>
      </c>
      <c r="H43" s="61"/>
      <c r="I43" s="61" t="s">
        <v>6</v>
      </c>
      <c r="J43" s="61" t="s">
        <v>7</v>
      </c>
      <c r="K43" s="61"/>
      <c r="L43" s="61" t="s">
        <v>6</v>
      </c>
      <c r="M43" s="61" t="s">
        <v>7</v>
      </c>
      <c r="N43" s="61" t="s">
        <v>6</v>
      </c>
      <c r="O43" s="61" t="s">
        <v>7</v>
      </c>
      <c r="P43" s="20"/>
      <c r="Z43" s="20"/>
      <c r="AJ43" s="20"/>
      <c r="AT43" s="20"/>
      <c r="BD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</row>
    <row r="44" spans="1:78" s="18" customFormat="1" ht="11.4" x14ac:dyDescent="0.2">
      <c r="A44" s="62">
        <v>1</v>
      </c>
      <c r="B44" s="63" t="s">
        <v>8</v>
      </c>
      <c r="C44" s="64">
        <v>537</v>
      </c>
      <c r="D44" s="64">
        <v>21</v>
      </c>
      <c r="E44" s="64"/>
      <c r="F44" s="64">
        <v>562</v>
      </c>
      <c r="G44" s="64">
        <v>22</v>
      </c>
      <c r="H44" s="64"/>
      <c r="I44" s="64">
        <v>602</v>
      </c>
      <c r="J44" s="64">
        <v>22</v>
      </c>
      <c r="K44" s="64"/>
      <c r="L44" s="64">
        <v>629</v>
      </c>
      <c r="M44" s="64">
        <v>18</v>
      </c>
      <c r="N44" s="64">
        <v>624</v>
      </c>
      <c r="O44" s="64">
        <v>17</v>
      </c>
      <c r="P44" s="19"/>
      <c r="Z44" s="19"/>
      <c r="AJ44" s="19"/>
      <c r="AT44" s="19"/>
      <c r="BD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</row>
    <row r="45" spans="1:78" s="18" customFormat="1" ht="11.4" x14ac:dyDescent="0.2">
      <c r="A45" s="37">
        <v>2</v>
      </c>
      <c r="B45" s="38" t="s">
        <v>9</v>
      </c>
      <c r="C45" s="36">
        <v>2</v>
      </c>
      <c r="D45" s="65">
        <v>0</v>
      </c>
      <c r="E45" s="65"/>
      <c r="F45" s="36">
        <v>2</v>
      </c>
      <c r="G45" s="65">
        <v>0</v>
      </c>
      <c r="H45" s="65"/>
      <c r="I45" s="36">
        <v>1</v>
      </c>
      <c r="J45" s="65">
        <v>1</v>
      </c>
      <c r="K45" s="65"/>
      <c r="L45" s="36">
        <v>1</v>
      </c>
      <c r="M45" s="65">
        <v>0</v>
      </c>
      <c r="N45" s="36">
        <v>1</v>
      </c>
      <c r="O45" s="65">
        <v>0</v>
      </c>
      <c r="P45" s="19"/>
      <c r="Z45" s="19"/>
      <c r="AJ45" s="19"/>
      <c r="AT45" s="19"/>
      <c r="BD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</row>
    <row r="46" spans="1:78" s="18" customFormat="1" ht="11.4" x14ac:dyDescent="0.2">
      <c r="A46" s="37">
        <v>3</v>
      </c>
      <c r="B46" s="38" t="s">
        <v>10</v>
      </c>
      <c r="C46" s="36">
        <v>350</v>
      </c>
      <c r="D46" s="36">
        <v>27</v>
      </c>
      <c r="E46" s="36"/>
      <c r="F46" s="36">
        <v>358</v>
      </c>
      <c r="G46" s="36">
        <v>25</v>
      </c>
      <c r="H46" s="36"/>
      <c r="I46" s="36">
        <v>374</v>
      </c>
      <c r="J46" s="36">
        <v>26</v>
      </c>
      <c r="K46" s="36"/>
      <c r="L46" s="36">
        <v>420</v>
      </c>
      <c r="M46" s="36">
        <v>16</v>
      </c>
      <c r="N46" s="36">
        <v>420</v>
      </c>
      <c r="O46" s="36">
        <v>12</v>
      </c>
      <c r="P46" s="19"/>
      <c r="Z46" s="19"/>
      <c r="AJ46" s="19"/>
      <c r="AT46" s="19"/>
      <c r="BD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</row>
    <row r="47" spans="1:78" s="18" customFormat="1" ht="11.4" x14ac:dyDescent="0.2">
      <c r="A47" s="37">
        <v>4</v>
      </c>
      <c r="B47" s="38" t="s">
        <v>11</v>
      </c>
      <c r="C47" s="36">
        <v>225</v>
      </c>
      <c r="D47" s="36">
        <v>24</v>
      </c>
      <c r="E47" s="36"/>
      <c r="F47" s="36">
        <v>211</v>
      </c>
      <c r="G47" s="36">
        <v>19</v>
      </c>
      <c r="H47" s="36"/>
      <c r="I47" s="36">
        <v>200</v>
      </c>
      <c r="J47" s="36">
        <v>18</v>
      </c>
      <c r="K47" s="36"/>
      <c r="L47" s="36">
        <v>201</v>
      </c>
      <c r="M47" s="36">
        <v>18</v>
      </c>
      <c r="N47" s="36">
        <v>197</v>
      </c>
      <c r="O47" s="36">
        <v>14</v>
      </c>
      <c r="P47" s="19"/>
      <c r="Z47" s="19"/>
      <c r="AJ47" s="19"/>
      <c r="AT47" s="19"/>
      <c r="BD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</row>
    <row r="48" spans="1:78" s="18" customFormat="1" ht="11.4" x14ac:dyDescent="0.2">
      <c r="A48" s="37">
        <v>5</v>
      </c>
      <c r="B48" s="38" t="s">
        <v>12</v>
      </c>
      <c r="C48" s="36">
        <v>50</v>
      </c>
      <c r="D48" s="36">
        <v>2</v>
      </c>
      <c r="E48" s="36"/>
      <c r="F48" s="36">
        <v>48</v>
      </c>
      <c r="G48" s="36">
        <v>0</v>
      </c>
      <c r="H48" s="36"/>
      <c r="I48" s="36">
        <v>37</v>
      </c>
      <c r="J48" s="36">
        <v>1</v>
      </c>
      <c r="K48" s="36"/>
      <c r="L48" s="36">
        <v>34</v>
      </c>
      <c r="M48" s="36">
        <v>0</v>
      </c>
      <c r="N48" s="36">
        <v>32</v>
      </c>
      <c r="O48" s="36">
        <v>0</v>
      </c>
      <c r="P48" s="19"/>
      <c r="Z48" s="19"/>
      <c r="AJ48" s="19"/>
      <c r="AT48" s="19"/>
      <c r="BD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</row>
    <row r="49" spans="1:78" s="18" customFormat="1" ht="11.4" x14ac:dyDescent="0.2">
      <c r="A49" s="37">
        <v>6</v>
      </c>
      <c r="B49" s="38" t="s">
        <v>13</v>
      </c>
      <c r="C49" s="36">
        <v>213</v>
      </c>
      <c r="D49" s="65">
        <v>0</v>
      </c>
      <c r="E49" s="65"/>
      <c r="F49" s="36">
        <v>220</v>
      </c>
      <c r="G49" s="65">
        <v>0</v>
      </c>
      <c r="H49" s="65"/>
      <c r="I49" s="36">
        <v>237</v>
      </c>
      <c r="J49" s="65">
        <v>0</v>
      </c>
      <c r="K49" s="65"/>
      <c r="L49" s="36">
        <v>244</v>
      </c>
      <c r="M49" s="65">
        <v>0</v>
      </c>
      <c r="N49" s="36">
        <v>246</v>
      </c>
      <c r="O49" s="65">
        <v>0</v>
      </c>
      <c r="P49" s="19"/>
      <c r="Z49" s="19"/>
      <c r="AJ49" s="19"/>
      <c r="AT49" s="19"/>
      <c r="BD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</row>
    <row r="50" spans="1:78" s="18" customFormat="1" ht="11.4" x14ac:dyDescent="0.2">
      <c r="A50" s="66">
        <v>7</v>
      </c>
      <c r="B50" s="67" t="s">
        <v>14</v>
      </c>
      <c r="C50" s="68">
        <v>421</v>
      </c>
      <c r="D50" s="68">
        <v>43</v>
      </c>
      <c r="E50" s="68"/>
      <c r="F50" s="68">
        <v>424</v>
      </c>
      <c r="G50" s="68">
        <v>60</v>
      </c>
      <c r="H50" s="68"/>
      <c r="I50" s="68">
        <v>446</v>
      </c>
      <c r="J50" s="68">
        <v>95</v>
      </c>
      <c r="K50" s="68"/>
      <c r="L50" s="68">
        <v>443</v>
      </c>
      <c r="M50" s="68">
        <v>93</v>
      </c>
      <c r="N50" s="68">
        <v>458</v>
      </c>
      <c r="O50" s="68">
        <v>120</v>
      </c>
      <c r="P50" s="19"/>
      <c r="Z50" s="19"/>
      <c r="AJ50" s="19"/>
      <c r="AT50" s="19"/>
      <c r="BD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</row>
    <row r="51" spans="1:78" s="16" customFormat="1" ht="11.4" x14ac:dyDescent="0.2">
      <c r="A51" s="42"/>
      <c r="B51" s="43" t="s">
        <v>40</v>
      </c>
      <c r="C51" s="69">
        <f>SUM(C44:C50)</f>
        <v>1798</v>
      </c>
      <c r="D51" s="69">
        <f>SUM(D44:D50)</f>
        <v>117</v>
      </c>
      <c r="E51" s="69"/>
      <c r="F51" s="69">
        <f>SUM(F44:F50)</f>
        <v>1825</v>
      </c>
      <c r="G51" s="69">
        <f>SUM(G44:G50)</f>
        <v>126</v>
      </c>
      <c r="H51" s="69"/>
      <c r="I51" s="69">
        <f>SUM(I44:I50)</f>
        <v>1897</v>
      </c>
      <c r="J51" s="69">
        <f>SUM(J44:J50)</f>
        <v>163</v>
      </c>
      <c r="K51" s="69"/>
      <c r="L51" s="69">
        <f>SUM(L44:L50)</f>
        <v>1972</v>
      </c>
      <c r="M51" s="69">
        <f>SUM(M44:M50)</f>
        <v>145</v>
      </c>
      <c r="N51" s="69">
        <f>SUM(N44:N50)</f>
        <v>1978</v>
      </c>
      <c r="O51" s="69">
        <f>SUM(O44:O50)</f>
        <v>163</v>
      </c>
      <c r="P51" s="17"/>
      <c r="Z51" s="17"/>
      <c r="AJ51" s="17"/>
      <c r="AT51" s="17"/>
      <c r="BD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</row>
    <row r="52" spans="1:78" s="18" customFormat="1" ht="12" x14ac:dyDescent="0.25">
      <c r="A52" s="70"/>
      <c r="B52" s="70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19"/>
      <c r="Z52" s="19"/>
      <c r="AJ52" s="19"/>
      <c r="AT52" s="19"/>
      <c r="BD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</row>
    <row r="53" spans="1:78" s="2" customFormat="1" x14ac:dyDescent="0.25">
      <c r="A53" s="29"/>
      <c r="B53" s="72" t="s">
        <v>18</v>
      </c>
      <c r="C53" s="73"/>
      <c r="D53" s="73">
        <f>+C51+D51</f>
        <v>1915</v>
      </c>
      <c r="E53" s="73"/>
      <c r="F53" s="73"/>
      <c r="G53" s="73">
        <f>+F51+G51</f>
        <v>1951</v>
      </c>
      <c r="H53" s="73"/>
      <c r="I53" s="73"/>
      <c r="J53" s="73">
        <f>+I51+J51</f>
        <v>2060</v>
      </c>
      <c r="K53" s="73"/>
      <c r="L53" s="73"/>
      <c r="M53" s="73">
        <f>+L51+M51</f>
        <v>2117</v>
      </c>
      <c r="N53" s="73"/>
      <c r="O53" s="73">
        <f>+N51+O51</f>
        <v>2141</v>
      </c>
      <c r="P53" s="14"/>
      <c r="Z53" s="15"/>
      <c r="AJ53" s="15"/>
      <c r="AT53" s="14"/>
      <c r="BD53" s="14"/>
      <c r="BN53" s="15"/>
      <c r="BO53" s="15"/>
      <c r="BP53" s="15"/>
      <c r="BQ53" s="14"/>
      <c r="BR53" s="15"/>
      <c r="BS53" s="15"/>
      <c r="BT53" s="15"/>
      <c r="BU53" s="15"/>
      <c r="BV53" s="15"/>
      <c r="BW53" s="15"/>
      <c r="BX53" s="15"/>
      <c r="BY53" s="15"/>
      <c r="BZ53" s="15"/>
    </row>
    <row r="54" spans="1:78" x14ac:dyDescent="0.25">
      <c r="A54" s="29"/>
      <c r="B54" s="49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3"/>
      <c r="Z54" s="8"/>
      <c r="AJ54" s="8"/>
      <c r="AT54" s="3"/>
      <c r="BD54" s="3"/>
      <c r="BN54" s="6"/>
      <c r="BO54" s="6"/>
      <c r="BP54" s="6"/>
      <c r="BQ54" s="3"/>
      <c r="BR54" s="6"/>
      <c r="BS54" s="6"/>
      <c r="BT54" s="6"/>
      <c r="BU54" s="6"/>
      <c r="BV54" s="6"/>
      <c r="BW54" s="6"/>
      <c r="BX54" s="6"/>
      <c r="BY54" s="6"/>
      <c r="BZ54" s="6"/>
    </row>
    <row r="55" spans="1:78" s="10" customFormat="1" x14ac:dyDescent="0.25">
      <c r="A55" s="57"/>
      <c r="B55" s="24" t="str">
        <f>B3</f>
        <v>Fall 2013 and Fall 2014</v>
      </c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9"/>
      <c r="Z55" s="11"/>
      <c r="AJ55" s="11"/>
      <c r="AT55" s="9"/>
      <c r="BD55" s="9"/>
      <c r="BN55" s="12"/>
      <c r="BO55" s="12"/>
      <c r="BP55" s="12"/>
      <c r="BQ55" s="9"/>
      <c r="BR55" s="12"/>
      <c r="BS55" s="12"/>
      <c r="BT55" s="12"/>
      <c r="BU55" s="12"/>
      <c r="BV55" s="12"/>
      <c r="BW55" s="12"/>
      <c r="BX55" s="12"/>
      <c r="BY55" s="12"/>
      <c r="BZ55" s="12"/>
    </row>
    <row r="56" spans="1:78" s="10" customFormat="1" ht="13.8" thickBot="1" x14ac:dyDescent="0.3">
      <c r="A56" s="26"/>
      <c r="B56" s="26" t="s">
        <v>37</v>
      </c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9"/>
      <c r="Z56" s="11"/>
      <c r="AJ56" s="11"/>
      <c r="AT56" s="9"/>
      <c r="BD56" s="9"/>
      <c r="BN56" s="12"/>
      <c r="BO56" s="12"/>
      <c r="BP56" s="12"/>
      <c r="BQ56" s="9"/>
      <c r="BR56" s="12"/>
      <c r="BS56" s="12"/>
      <c r="BT56" s="12"/>
      <c r="BU56" s="12"/>
      <c r="BV56" s="12"/>
      <c r="BW56" s="12"/>
      <c r="BX56" s="12"/>
      <c r="BY56" s="12"/>
      <c r="BZ56" s="12"/>
    </row>
    <row r="57" spans="1:78" ht="13.8" thickTop="1" x14ac:dyDescent="0.25">
      <c r="A57" s="29"/>
      <c r="B57" s="29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3"/>
      <c r="Z57" s="8"/>
      <c r="AJ57" s="8"/>
      <c r="AT57" s="3"/>
      <c r="BD57" s="3"/>
      <c r="BN57" s="6"/>
      <c r="BO57" s="6"/>
      <c r="BP57" s="6"/>
      <c r="BQ57" s="3"/>
      <c r="BR57" s="6"/>
      <c r="BS57" s="6"/>
      <c r="BT57" s="6"/>
      <c r="BU57" s="6"/>
      <c r="BV57" s="6"/>
      <c r="BW57" s="6"/>
      <c r="BX57" s="6"/>
      <c r="BY57" s="6"/>
      <c r="BZ57" s="6"/>
    </row>
    <row r="58" spans="1:78" s="21" customFormat="1" x14ac:dyDescent="0.25">
      <c r="A58" s="59"/>
      <c r="B58" s="29"/>
      <c r="C58" s="30"/>
      <c r="D58" s="31" t="str">
        <f>D6</f>
        <v>On 9/30/09</v>
      </c>
      <c r="E58" s="31"/>
      <c r="F58" s="30"/>
      <c r="G58" s="31" t="str">
        <f>G6</f>
        <v>On 9/30/10</v>
      </c>
      <c r="H58" s="31"/>
      <c r="I58" s="30"/>
      <c r="J58" s="31" t="str">
        <f>J6</f>
        <v>On 9/30/12</v>
      </c>
      <c r="K58" s="31"/>
      <c r="L58" s="30"/>
      <c r="M58" s="31" t="str">
        <f>M6</f>
        <v>On 9/30/13</v>
      </c>
      <c r="N58" s="30"/>
      <c r="O58" s="31" t="str">
        <f>O6</f>
        <v>On 9/30/14</v>
      </c>
    </row>
    <row r="59" spans="1:78" x14ac:dyDescent="0.25">
      <c r="A59" s="32" t="s">
        <v>56</v>
      </c>
      <c r="C59" s="61" t="s">
        <v>6</v>
      </c>
      <c r="D59" s="61" t="s">
        <v>7</v>
      </c>
      <c r="E59" s="61"/>
      <c r="F59" s="61" t="s">
        <v>6</v>
      </c>
      <c r="G59" s="61" t="s">
        <v>7</v>
      </c>
      <c r="H59" s="61"/>
      <c r="I59" s="61" t="s">
        <v>6</v>
      </c>
      <c r="J59" s="61" t="s">
        <v>7</v>
      </c>
      <c r="K59" s="61"/>
      <c r="L59" s="61" t="s">
        <v>6</v>
      </c>
      <c r="M59" s="61" t="s">
        <v>7</v>
      </c>
      <c r="N59" s="61" t="s">
        <v>6</v>
      </c>
      <c r="O59" s="61" t="s">
        <v>7</v>
      </c>
    </row>
    <row r="60" spans="1:78" s="18" customFormat="1" ht="11.4" x14ac:dyDescent="0.2">
      <c r="A60" s="62">
        <v>1</v>
      </c>
      <c r="B60" s="63" t="s">
        <v>8</v>
      </c>
      <c r="C60" s="64">
        <v>166</v>
      </c>
      <c r="D60" s="64">
        <v>15</v>
      </c>
      <c r="E60" s="64"/>
      <c r="F60" s="64">
        <v>170</v>
      </c>
      <c r="G60" s="64">
        <v>16</v>
      </c>
      <c r="H60" s="64"/>
      <c r="I60" s="64">
        <v>181</v>
      </c>
      <c r="J60" s="64">
        <v>12</v>
      </c>
      <c r="K60" s="64"/>
      <c r="L60" s="64">
        <v>178</v>
      </c>
      <c r="M60" s="64">
        <v>8</v>
      </c>
      <c r="N60" s="64">
        <v>190</v>
      </c>
      <c r="O60" s="64">
        <v>10</v>
      </c>
    </row>
    <row r="61" spans="1:78" s="18" customFormat="1" ht="11.4" x14ac:dyDescent="0.2">
      <c r="A61" s="37">
        <v>2</v>
      </c>
      <c r="B61" s="38" t="s">
        <v>9</v>
      </c>
      <c r="C61" s="36">
        <v>335</v>
      </c>
      <c r="D61" s="36">
        <v>24</v>
      </c>
      <c r="E61" s="36"/>
      <c r="F61" s="36">
        <v>346</v>
      </c>
      <c r="G61" s="36">
        <v>24</v>
      </c>
      <c r="H61" s="36"/>
      <c r="I61" s="36">
        <v>361</v>
      </c>
      <c r="J61" s="36">
        <v>13</v>
      </c>
      <c r="K61" s="36"/>
      <c r="L61" s="36">
        <v>360</v>
      </c>
      <c r="M61" s="36">
        <v>14</v>
      </c>
      <c r="N61" s="36">
        <v>357</v>
      </c>
      <c r="O61" s="36">
        <v>18</v>
      </c>
    </row>
    <row r="62" spans="1:78" s="18" customFormat="1" ht="11.4" x14ac:dyDescent="0.2">
      <c r="A62" s="37">
        <v>3</v>
      </c>
      <c r="B62" s="38" t="s">
        <v>10</v>
      </c>
      <c r="C62" s="36">
        <v>173</v>
      </c>
      <c r="D62" s="36">
        <v>23</v>
      </c>
      <c r="E62" s="36"/>
      <c r="F62" s="36">
        <v>179</v>
      </c>
      <c r="G62" s="36">
        <v>20</v>
      </c>
      <c r="H62" s="36"/>
      <c r="I62" s="36">
        <v>196</v>
      </c>
      <c r="J62" s="36">
        <v>22</v>
      </c>
      <c r="K62" s="36"/>
      <c r="L62" s="36">
        <v>212</v>
      </c>
      <c r="M62" s="36">
        <v>19</v>
      </c>
      <c r="N62" s="36">
        <v>211</v>
      </c>
      <c r="O62" s="36">
        <v>20</v>
      </c>
    </row>
    <row r="63" spans="1:78" s="18" customFormat="1" ht="11.4" x14ac:dyDescent="0.2">
      <c r="A63" s="37">
        <v>4</v>
      </c>
      <c r="B63" s="38" t="s">
        <v>11</v>
      </c>
      <c r="C63" s="36">
        <v>73</v>
      </c>
      <c r="D63" s="36">
        <v>17</v>
      </c>
      <c r="E63" s="36"/>
      <c r="F63" s="36">
        <v>65</v>
      </c>
      <c r="G63" s="36">
        <v>15</v>
      </c>
      <c r="H63" s="36"/>
      <c r="I63" s="36">
        <v>60</v>
      </c>
      <c r="J63" s="36">
        <v>14</v>
      </c>
      <c r="K63" s="36"/>
      <c r="L63" s="36">
        <v>57</v>
      </c>
      <c r="M63" s="36">
        <v>12</v>
      </c>
      <c r="N63" s="36">
        <v>59</v>
      </c>
      <c r="O63" s="36">
        <v>18</v>
      </c>
    </row>
    <row r="64" spans="1:78" s="18" customFormat="1" ht="11.4" x14ac:dyDescent="0.2">
      <c r="A64" s="37">
        <v>5</v>
      </c>
      <c r="B64" s="38" t="s">
        <v>12</v>
      </c>
      <c r="C64" s="36">
        <v>53</v>
      </c>
      <c r="D64" s="36">
        <v>2</v>
      </c>
      <c r="E64" s="36"/>
      <c r="F64" s="36">
        <v>48</v>
      </c>
      <c r="G64" s="36">
        <v>4</v>
      </c>
      <c r="H64" s="36"/>
      <c r="I64" s="36">
        <v>57</v>
      </c>
      <c r="J64" s="36">
        <v>2</v>
      </c>
      <c r="K64" s="36"/>
      <c r="L64" s="36">
        <v>48</v>
      </c>
      <c r="M64" s="36">
        <v>3</v>
      </c>
      <c r="N64" s="36">
        <v>45</v>
      </c>
      <c r="O64" s="36">
        <v>3</v>
      </c>
    </row>
    <row r="65" spans="1:16" s="18" customFormat="1" ht="11.4" x14ac:dyDescent="0.2">
      <c r="A65" s="37">
        <v>6</v>
      </c>
      <c r="B65" s="38" t="s">
        <v>13</v>
      </c>
      <c r="C65" s="65">
        <v>1</v>
      </c>
      <c r="D65" s="36">
        <v>1</v>
      </c>
      <c r="E65" s="36"/>
      <c r="F65" s="65">
        <v>0</v>
      </c>
      <c r="G65" s="36">
        <v>1</v>
      </c>
      <c r="H65" s="36"/>
      <c r="I65" s="65">
        <v>0</v>
      </c>
      <c r="J65" s="36">
        <v>1</v>
      </c>
      <c r="K65" s="36"/>
      <c r="L65" s="65">
        <v>0</v>
      </c>
      <c r="M65" s="36">
        <v>1</v>
      </c>
      <c r="N65" s="65">
        <v>0</v>
      </c>
      <c r="O65" s="36">
        <v>0</v>
      </c>
    </row>
    <row r="66" spans="1:16" s="18" customFormat="1" ht="11.4" x14ac:dyDescent="0.2">
      <c r="A66" s="66">
        <v>7</v>
      </c>
      <c r="B66" s="67" t="s">
        <v>14</v>
      </c>
      <c r="C66" s="68">
        <v>1</v>
      </c>
      <c r="D66" s="68">
        <v>1</v>
      </c>
      <c r="E66" s="68"/>
      <c r="F66" s="68">
        <v>1</v>
      </c>
      <c r="G66" s="68">
        <v>1</v>
      </c>
      <c r="H66" s="68"/>
      <c r="I66" s="68">
        <v>1</v>
      </c>
      <c r="J66" s="68">
        <v>1</v>
      </c>
      <c r="K66" s="68"/>
      <c r="L66" s="68">
        <v>1</v>
      </c>
      <c r="M66" s="68">
        <v>1</v>
      </c>
      <c r="N66" s="68">
        <v>1</v>
      </c>
      <c r="O66" s="68">
        <v>1</v>
      </c>
    </row>
    <row r="67" spans="1:16" s="16" customFormat="1" ht="11.4" x14ac:dyDescent="0.2">
      <c r="A67" s="42"/>
      <c r="B67" s="43" t="s">
        <v>40</v>
      </c>
      <c r="C67" s="69">
        <f>SUM(C60:C66)</f>
        <v>802</v>
      </c>
      <c r="D67" s="69">
        <f>SUM(D60:D66)</f>
        <v>83</v>
      </c>
      <c r="E67" s="69"/>
      <c r="F67" s="69">
        <f>SUM(F60:F66)</f>
        <v>809</v>
      </c>
      <c r="G67" s="69">
        <f>SUM(G60:G66)</f>
        <v>81</v>
      </c>
      <c r="H67" s="69"/>
      <c r="I67" s="69">
        <f>SUM(I60:I66)</f>
        <v>856</v>
      </c>
      <c r="J67" s="69">
        <f>SUM(J60:J66)</f>
        <v>65</v>
      </c>
      <c r="K67" s="69"/>
      <c r="L67" s="69">
        <f>SUM(L60:L66)</f>
        <v>856</v>
      </c>
      <c r="M67" s="69">
        <f>SUM(M60:M66)</f>
        <v>58</v>
      </c>
      <c r="N67" s="69">
        <f>SUM(N60:N66)</f>
        <v>863</v>
      </c>
      <c r="O67" s="69">
        <f>SUM(O60:O66)</f>
        <v>70</v>
      </c>
    </row>
    <row r="68" spans="1:16" s="18" customFormat="1" ht="12" x14ac:dyDescent="0.25">
      <c r="A68" s="70"/>
      <c r="B68" s="70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</row>
    <row r="69" spans="1:16" s="2" customFormat="1" x14ac:dyDescent="0.25">
      <c r="A69" s="29"/>
      <c r="B69" s="72" t="s">
        <v>18</v>
      </c>
      <c r="C69" s="73"/>
      <c r="D69" s="73">
        <f>+C67+D67</f>
        <v>885</v>
      </c>
      <c r="E69" s="73"/>
      <c r="F69" s="73"/>
      <c r="G69" s="73">
        <f>+F67+G67</f>
        <v>890</v>
      </c>
      <c r="H69" s="73"/>
      <c r="I69" s="73"/>
      <c r="J69" s="73">
        <f>+I67+J67</f>
        <v>921</v>
      </c>
      <c r="K69" s="73"/>
      <c r="L69" s="73"/>
      <c r="M69" s="73">
        <f>+L67+M67</f>
        <v>914</v>
      </c>
      <c r="N69" s="73"/>
      <c r="O69" s="73">
        <f>+N67+O67</f>
        <v>933</v>
      </c>
    </row>
    <row r="70" spans="1:16" ht="24.9" customHeight="1" x14ac:dyDescent="0.25">
      <c r="A70" s="29"/>
      <c r="B70" s="29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3"/>
    </row>
    <row r="71" spans="1:16" s="21" customFormat="1" x14ac:dyDescent="0.25">
      <c r="A71" s="59"/>
      <c r="B71" s="29"/>
      <c r="C71" s="30"/>
      <c r="D71" s="31" t="str">
        <f>D6</f>
        <v>On 9/30/09</v>
      </c>
      <c r="E71" s="31"/>
      <c r="F71" s="30"/>
      <c r="G71" s="31" t="str">
        <f>G6</f>
        <v>On 9/30/10</v>
      </c>
      <c r="H71" s="31"/>
      <c r="I71" s="30"/>
      <c r="J71" s="31" t="str">
        <f>J6</f>
        <v>On 9/30/12</v>
      </c>
      <c r="K71" s="31"/>
      <c r="L71" s="30"/>
      <c r="M71" s="31" t="str">
        <f>M6</f>
        <v>On 9/30/13</v>
      </c>
      <c r="N71" s="30"/>
      <c r="O71" s="31" t="str">
        <f>O6</f>
        <v>On 9/30/14</v>
      </c>
      <c r="P71" s="20"/>
    </row>
    <row r="72" spans="1:16" x14ac:dyDescent="0.25">
      <c r="A72" s="32" t="s">
        <v>57</v>
      </c>
      <c r="C72" s="61" t="s">
        <v>6</v>
      </c>
      <c r="D72" s="61" t="s">
        <v>7</v>
      </c>
      <c r="E72" s="61"/>
      <c r="F72" s="61" t="s">
        <v>6</v>
      </c>
      <c r="G72" s="61" t="s">
        <v>7</v>
      </c>
      <c r="H72" s="61"/>
      <c r="I72" s="61" t="s">
        <v>6</v>
      </c>
      <c r="J72" s="61" t="s">
        <v>7</v>
      </c>
      <c r="K72" s="61"/>
      <c r="L72" s="61" t="s">
        <v>6</v>
      </c>
      <c r="M72" s="61" t="s">
        <v>7</v>
      </c>
      <c r="N72" s="61" t="s">
        <v>6</v>
      </c>
      <c r="O72" s="61" t="s">
        <v>7</v>
      </c>
      <c r="P72" s="3"/>
    </row>
    <row r="73" spans="1:16" s="18" customFormat="1" ht="11.4" x14ac:dyDescent="0.2">
      <c r="A73" s="62">
        <v>1</v>
      </c>
      <c r="B73" s="63" t="s">
        <v>8</v>
      </c>
      <c r="C73" s="64">
        <f>9+25</f>
        <v>34</v>
      </c>
      <c r="D73" s="75">
        <f>0</f>
        <v>0</v>
      </c>
      <c r="E73" s="75"/>
      <c r="F73" s="64">
        <f>8+25</f>
        <v>33</v>
      </c>
      <c r="G73" s="75">
        <f>1</f>
        <v>1</v>
      </c>
      <c r="H73" s="75"/>
      <c r="I73" s="64">
        <v>32</v>
      </c>
      <c r="J73" s="75">
        <v>3</v>
      </c>
      <c r="K73" s="75"/>
      <c r="L73" s="64">
        <v>34</v>
      </c>
      <c r="M73" s="75">
        <v>4</v>
      </c>
      <c r="N73" s="64">
        <v>36</v>
      </c>
      <c r="O73" s="75">
        <v>3</v>
      </c>
      <c r="P73" s="19"/>
    </row>
    <row r="74" spans="1:16" s="18" customFormat="1" ht="11.4" x14ac:dyDescent="0.2">
      <c r="A74" s="37">
        <v>2</v>
      </c>
      <c r="B74" s="38" t="s">
        <v>9</v>
      </c>
      <c r="C74" s="36">
        <f>92+96</f>
        <v>188</v>
      </c>
      <c r="D74" s="36">
        <f>1+2</f>
        <v>3</v>
      </c>
      <c r="E74" s="36"/>
      <c r="F74" s="36">
        <f>93+92</f>
        <v>185</v>
      </c>
      <c r="G74" s="36">
        <f>3+4</f>
        <v>7</v>
      </c>
      <c r="H74" s="36"/>
      <c r="I74" s="36">
        <v>202</v>
      </c>
      <c r="J74" s="36">
        <v>6</v>
      </c>
      <c r="K74" s="36"/>
      <c r="L74" s="36">
        <v>202</v>
      </c>
      <c r="M74" s="36">
        <v>4</v>
      </c>
      <c r="N74" s="36">
        <v>205</v>
      </c>
      <c r="O74" s="36">
        <v>4</v>
      </c>
      <c r="P74" s="19"/>
    </row>
    <row r="75" spans="1:16" s="18" customFormat="1" ht="11.4" x14ac:dyDescent="0.2">
      <c r="A75" s="37">
        <v>3</v>
      </c>
      <c r="B75" s="38" t="s">
        <v>10</v>
      </c>
      <c r="C75" s="36">
        <f>158+24</f>
        <v>182</v>
      </c>
      <c r="D75" s="36">
        <f>4</f>
        <v>4</v>
      </c>
      <c r="E75" s="36"/>
      <c r="F75" s="36">
        <f>166+24</f>
        <v>190</v>
      </c>
      <c r="G75" s="36">
        <f>4</f>
        <v>4</v>
      </c>
      <c r="H75" s="36"/>
      <c r="I75" s="36">
        <v>179</v>
      </c>
      <c r="J75" s="36">
        <v>4</v>
      </c>
      <c r="K75" s="36"/>
      <c r="L75" s="36">
        <v>174</v>
      </c>
      <c r="M75" s="36">
        <v>4</v>
      </c>
      <c r="N75" s="36">
        <v>168</v>
      </c>
      <c r="O75" s="36">
        <v>4</v>
      </c>
      <c r="P75" s="19"/>
    </row>
    <row r="76" spans="1:16" s="18" customFormat="1" ht="11.4" x14ac:dyDescent="0.2">
      <c r="A76" s="37">
        <v>4</v>
      </c>
      <c r="B76" s="38" t="s">
        <v>11</v>
      </c>
      <c r="C76" s="36">
        <f>9+8</f>
        <v>17</v>
      </c>
      <c r="D76" s="36">
        <f>2+3</f>
        <v>5</v>
      </c>
      <c r="E76" s="36"/>
      <c r="F76" s="36">
        <f>10+8</f>
        <v>18</v>
      </c>
      <c r="G76" s="36">
        <f>2+4</f>
        <v>6</v>
      </c>
      <c r="H76" s="36"/>
      <c r="I76" s="36">
        <v>18</v>
      </c>
      <c r="J76" s="36">
        <v>3</v>
      </c>
      <c r="K76" s="36"/>
      <c r="L76" s="36">
        <v>19</v>
      </c>
      <c r="M76" s="36">
        <v>2</v>
      </c>
      <c r="N76" s="36">
        <v>15</v>
      </c>
      <c r="O76" s="36">
        <v>2</v>
      </c>
      <c r="P76" s="19"/>
    </row>
    <row r="77" spans="1:16" s="18" customFormat="1" ht="11.4" x14ac:dyDescent="0.2">
      <c r="A77" s="37">
        <v>5</v>
      </c>
      <c r="B77" s="38" t="s">
        <v>12</v>
      </c>
      <c r="C77" s="36">
        <f>9+1</f>
        <v>10</v>
      </c>
      <c r="D77" s="36">
        <f>1</f>
        <v>1</v>
      </c>
      <c r="E77" s="36"/>
      <c r="F77" s="36">
        <f>9+4</f>
        <v>13</v>
      </c>
      <c r="G77" s="36">
        <f>1</f>
        <v>1</v>
      </c>
      <c r="H77" s="36"/>
      <c r="I77" s="36">
        <v>16</v>
      </c>
      <c r="J77" s="36">
        <v>1</v>
      </c>
      <c r="K77" s="36"/>
      <c r="L77" s="36">
        <v>15</v>
      </c>
      <c r="M77" s="36">
        <v>1</v>
      </c>
      <c r="N77" s="36">
        <v>17</v>
      </c>
      <c r="O77" s="36">
        <v>1</v>
      </c>
      <c r="P77" s="19"/>
    </row>
    <row r="78" spans="1:16" s="18" customFormat="1" ht="11.4" x14ac:dyDescent="0.2">
      <c r="A78" s="37">
        <v>6</v>
      </c>
      <c r="B78" s="38" t="s">
        <v>13</v>
      </c>
      <c r="C78" s="36">
        <f>11</f>
        <v>11</v>
      </c>
      <c r="D78" s="65">
        <f>1</f>
        <v>1</v>
      </c>
      <c r="E78" s="65"/>
      <c r="F78" s="36">
        <f>9</f>
        <v>9</v>
      </c>
      <c r="G78" s="65">
        <f>0</f>
        <v>0</v>
      </c>
      <c r="H78" s="65"/>
      <c r="I78" s="36">
        <v>10</v>
      </c>
      <c r="J78" s="65">
        <v>0</v>
      </c>
      <c r="K78" s="65"/>
      <c r="L78" s="36">
        <v>11</v>
      </c>
      <c r="M78" s="65">
        <v>0</v>
      </c>
      <c r="N78" s="36">
        <v>13</v>
      </c>
      <c r="O78" s="65">
        <v>0</v>
      </c>
      <c r="P78" s="19"/>
    </row>
    <row r="79" spans="1:16" s="18" customFormat="1" ht="11.4" x14ac:dyDescent="0.2">
      <c r="A79" s="66">
        <v>7</v>
      </c>
      <c r="B79" s="67" t="s">
        <v>14</v>
      </c>
      <c r="C79" s="68">
        <f>5</f>
        <v>5</v>
      </c>
      <c r="D79" s="68">
        <f>0</f>
        <v>0</v>
      </c>
      <c r="E79" s="68"/>
      <c r="F79" s="68">
        <f>4</f>
        <v>4</v>
      </c>
      <c r="G79" s="68">
        <f>0</f>
        <v>0</v>
      </c>
      <c r="H79" s="68"/>
      <c r="I79" s="68">
        <v>5</v>
      </c>
      <c r="J79" s="68">
        <v>0</v>
      </c>
      <c r="K79" s="68"/>
      <c r="L79" s="68">
        <v>4</v>
      </c>
      <c r="M79" s="68">
        <v>0</v>
      </c>
      <c r="N79" s="68">
        <v>4</v>
      </c>
      <c r="O79" s="68">
        <v>0</v>
      </c>
      <c r="P79" s="19"/>
    </row>
    <row r="80" spans="1:16" s="16" customFormat="1" ht="11.4" x14ac:dyDescent="0.2">
      <c r="A80" s="42"/>
      <c r="B80" s="43" t="s">
        <v>40</v>
      </c>
      <c r="C80" s="69">
        <f>SUM(C73:C79)</f>
        <v>447</v>
      </c>
      <c r="D80" s="69">
        <f>SUM(D73:D79)</f>
        <v>14</v>
      </c>
      <c r="E80" s="69"/>
      <c r="F80" s="69">
        <f>SUM(F73:F79)</f>
        <v>452</v>
      </c>
      <c r="G80" s="69">
        <f>SUM(G73:G79)</f>
        <v>19</v>
      </c>
      <c r="H80" s="69"/>
      <c r="I80" s="69">
        <f>SUM(I73:I79)</f>
        <v>462</v>
      </c>
      <c r="J80" s="69">
        <f>SUM(J73:J79)</f>
        <v>17</v>
      </c>
      <c r="K80" s="69"/>
      <c r="L80" s="69">
        <f>SUM(L73:L79)</f>
        <v>459</v>
      </c>
      <c r="M80" s="69">
        <f>SUM(M73:M79)</f>
        <v>15</v>
      </c>
      <c r="N80" s="69">
        <f>SUM(N73:N79)</f>
        <v>458</v>
      </c>
      <c r="O80" s="69">
        <f>SUM(O73:O79)</f>
        <v>14</v>
      </c>
      <c r="P80" s="17"/>
    </row>
    <row r="81" spans="1:16" s="18" customFormat="1" ht="12" x14ac:dyDescent="0.25">
      <c r="A81" s="70"/>
      <c r="B81" s="70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19"/>
    </row>
    <row r="82" spans="1:16" s="2" customFormat="1" x14ac:dyDescent="0.25">
      <c r="A82" s="29"/>
      <c r="B82" s="72" t="s">
        <v>18</v>
      </c>
      <c r="C82" s="73"/>
      <c r="D82" s="73">
        <f>+C80+D80</f>
        <v>461</v>
      </c>
      <c r="E82" s="73"/>
      <c r="F82" s="73"/>
      <c r="G82" s="73">
        <f>+F80+G80</f>
        <v>471</v>
      </c>
      <c r="H82" s="73"/>
      <c r="I82" s="73"/>
      <c r="J82" s="73">
        <f>+I80+J80</f>
        <v>479</v>
      </c>
      <c r="K82" s="73"/>
      <c r="L82" s="73"/>
      <c r="M82" s="73">
        <f>+L80+M80</f>
        <v>474</v>
      </c>
      <c r="N82" s="73"/>
      <c r="O82" s="73">
        <f>+N80+O80</f>
        <v>472</v>
      </c>
      <c r="P82" s="14"/>
    </row>
    <row r="83" spans="1:16" ht="24.9" customHeight="1" x14ac:dyDescent="0.25">
      <c r="A83" s="29"/>
      <c r="B83" s="29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3"/>
    </row>
    <row r="84" spans="1:16" s="21" customFormat="1" x14ac:dyDescent="0.25">
      <c r="A84" s="59"/>
      <c r="B84" s="29"/>
      <c r="C84" s="30"/>
      <c r="D84" s="31" t="str">
        <f>D6</f>
        <v>On 9/30/09</v>
      </c>
      <c r="E84" s="31"/>
      <c r="F84" s="30"/>
      <c r="G84" s="31" t="str">
        <f>G6</f>
        <v>On 9/30/10</v>
      </c>
      <c r="H84" s="31"/>
      <c r="I84" s="30"/>
      <c r="J84" s="31" t="str">
        <f>J6</f>
        <v>On 9/30/12</v>
      </c>
      <c r="K84" s="31"/>
      <c r="L84" s="30"/>
      <c r="M84" s="31" t="str">
        <f>M6</f>
        <v>On 9/30/13</v>
      </c>
      <c r="N84" s="30"/>
      <c r="O84" s="31" t="str">
        <f>O6</f>
        <v>On 9/30/14</v>
      </c>
    </row>
    <row r="85" spans="1:16" x14ac:dyDescent="0.25">
      <c r="A85" s="32" t="s">
        <v>1</v>
      </c>
      <c r="C85" s="61" t="s">
        <v>6</v>
      </c>
      <c r="D85" s="61" t="s">
        <v>7</v>
      </c>
      <c r="E85" s="61"/>
      <c r="F85" s="61" t="s">
        <v>6</v>
      </c>
      <c r="G85" s="61" t="s">
        <v>7</v>
      </c>
      <c r="H85" s="61"/>
      <c r="I85" s="61" t="s">
        <v>6</v>
      </c>
      <c r="J85" s="61" t="s">
        <v>7</v>
      </c>
      <c r="K85" s="61"/>
      <c r="L85" s="61" t="s">
        <v>6</v>
      </c>
      <c r="M85" s="61" t="s">
        <v>7</v>
      </c>
      <c r="N85" s="61" t="s">
        <v>6</v>
      </c>
      <c r="O85" s="61" t="s">
        <v>7</v>
      </c>
    </row>
    <row r="86" spans="1:16" s="18" customFormat="1" ht="11.4" x14ac:dyDescent="0.2">
      <c r="A86" s="62">
        <v>1</v>
      </c>
      <c r="B86" s="63" t="s">
        <v>8</v>
      </c>
      <c r="C86" s="64">
        <v>43</v>
      </c>
      <c r="D86" s="64">
        <v>2</v>
      </c>
      <c r="E86" s="64"/>
      <c r="F86" s="64">
        <v>39</v>
      </c>
      <c r="G86" s="64">
        <v>1</v>
      </c>
      <c r="H86" s="64"/>
      <c r="I86" s="64">
        <v>41</v>
      </c>
      <c r="J86" s="64">
        <v>1</v>
      </c>
      <c r="K86" s="64"/>
      <c r="L86" s="64">
        <v>41</v>
      </c>
      <c r="M86" s="64">
        <v>1</v>
      </c>
      <c r="N86" s="64">
        <v>40</v>
      </c>
      <c r="O86" s="64">
        <v>1</v>
      </c>
    </row>
    <row r="87" spans="1:16" s="18" customFormat="1" ht="11.4" x14ac:dyDescent="0.2">
      <c r="A87" s="37">
        <v>2</v>
      </c>
      <c r="B87" s="38" t="s">
        <v>9</v>
      </c>
      <c r="C87" s="36">
        <v>109</v>
      </c>
      <c r="D87" s="36">
        <v>11</v>
      </c>
      <c r="E87" s="36"/>
      <c r="F87" s="36">
        <v>108</v>
      </c>
      <c r="G87" s="36">
        <v>13</v>
      </c>
      <c r="H87" s="36"/>
      <c r="I87" s="36">
        <v>109</v>
      </c>
      <c r="J87" s="36">
        <v>16</v>
      </c>
      <c r="K87" s="36"/>
      <c r="L87" s="36">
        <v>113</v>
      </c>
      <c r="M87" s="36">
        <v>14</v>
      </c>
      <c r="N87" s="36">
        <v>110</v>
      </c>
      <c r="O87" s="36">
        <v>14</v>
      </c>
    </row>
    <row r="88" spans="1:16" s="18" customFormat="1" ht="11.4" x14ac:dyDescent="0.2">
      <c r="A88" s="37">
        <v>3</v>
      </c>
      <c r="B88" s="38" t="s">
        <v>10</v>
      </c>
      <c r="C88" s="36">
        <v>26</v>
      </c>
      <c r="D88" s="36">
        <v>2</v>
      </c>
      <c r="E88" s="36"/>
      <c r="F88" s="36">
        <v>27</v>
      </c>
      <c r="G88" s="36">
        <v>2</v>
      </c>
      <c r="H88" s="36"/>
      <c r="I88" s="36">
        <v>29</v>
      </c>
      <c r="J88" s="36">
        <v>1</v>
      </c>
      <c r="K88" s="36"/>
      <c r="L88" s="36">
        <v>25</v>
      </c>
      <c r="M88" s="36">
        <v>2</v>
      </c>
      <c r="N88" s="36">
        <v>30</v>
      </c>
      <c r="O88" s="36">
        <v>0</v>
      </c>
    </row>
    <row r="89" spans="1:16" s="18" customFormat="1" ht="11.4" x14ac:dyDescent="0.2">
      <c r="A89" s="37">
        <v>4</v>
      </c>
      <c r="B89" s="38" t="s">
        <v>11</v>
      </c>
      <c r="C89" s="36">
        <v>23</v>
      </c>
      <c r="D89" s="36">
        <v>8</v>
      </c>
      <c r="E89" s="36"/>
      <c r="F89" s="36">
        <v>22</v>
      </c>
      <c r="G89" s="36">
        <v>8</v>
      </c>
      <c r="H89" s="36"/>
      <c r="I89" s="36">
        <v>21</v>
      </c>
      <c r="J89" s="36">
        <v>11</v>
      </c>
      <c r="K89" s="36"/>
      <c r="L89" s="36">
        <v>21</v>
      </c>
      <c r="M89" s="36">
        <v>10</v>
      </c>
      <c r="N89" s="36">
        <v>21</v>
      </c>
      <c r="O89" s="36">
        <v>11</v>
      </c>
    </row>
    <row r="90" spans="1:16" s="18" customFormat="1" ht="11.4" x14ac:dyDescent="0.2">
      <c r="A90" s="37">
        <v>5</v>
      </c>
      <c r="B90" s="38" t="s">
        <v>12</v>
      </c>
      <c r="C90" s="36">
        <v>3</v>
      </c>
      <c r="D90" s="36">
        <v>1</v>
      </c>
      <c r="E90" s="36"/>
      <c r="F90" s="36">
        <v>2</v>
      </c>
      <c r="G90" s="36">
        <v>1</v>
      </c>
      <c r="H90" s="36"/>
      <c r="I90" s="36">
        <v>3</v>
      </c>
      <c r="J90" s="36">
        <v>1</v>
      </c>
      <c r="K90" s="36"/>
      <c r="L90" s="36">
        <v>2</v>
      </c>
      <c r="M90" s="36">
        <v>1</v>
      </c>
      <c r="N90" s="36">
        <v>3</v>
      </c>
      <c r="O90" s="36">
        <v>1</v>
      </c>
    </row>
    <row r="91" spans="1:16" s="18" customFormat="1" ht="11.4" x14ac:dyDescent="0.2">
      <c r="A91" s="37">
        <v>6</v>
      </c>
      <c r="B91" s="38" t="s">
        <v>13</v>
      </c>
      <c r="C91" s="36">
        <v>6</v>
      </c>
      <c r="D91" s="65">
        <v>0</v>
      </c>
      <c r="E91" s="65"/>
      <c r="F91" s="36">
        <v>5</v>
      </c>
      <c r="G91" s="65">
        <v>0</v>
      </c>
      <c r="H91" s="65"/>
      <c r="I91" s="36">
        <v>6</v>
      </c>
      <c r="J91" s="65">
        <v>0</v>
      </c>
      <c r="K91" s="65"/>
      <c r="L91" s="36">
        <v>6</v>
      </c>
      <c r="M91" s="65">
        <v>0</v>
      </c>
      <c r="N91" s="36">
        <v>5</v>
      </c>
      <c r="O91" s="65">
        <v>0</v>
      </c>
    </row>
    <row r="92" spans="1:16" s="18" customFormat="1" ht="11.4" x14ac:dyDescent="0.2">
      <c r="A92" s="66">
        <v>7</v>
      </c>
      <c r="B92" s="67" t="s">
        <v>14</v>
      </c>
      <c r="C92" s="68">
        <v>15</v>
      </c>
      <c r="D92" s="68">
        <v>1</v>
      </c>
      <c r="E92" s="68"/>
      <c r="F92" s="68">
        <v>17</v>
      </c>
      <c r="G92" s="68">
        <v>1</v>
      </c>
      <c r="H92" s="68"/>
      <c r="I92" s="68">
        <v>17</v>
      </c>
      <c r="J92" s="68">
        <v>1</v>
      </c>
      <c r="K92" s="68"/>
      <c r="L92" s="68">
        <v>18</v>
      </c>
      <c r="M92" s="68">
        <v>1</v>
      </c>
      <c r="N92" s="68">
        <v>16</v>
      </c>
      <c r="O92" s="68">
        <v>1</v>
      </c>
    </row>
    <row r="93" spans="1:16" s="16" customFormat="1" ht="11.4" x14ac:dyDescent="0.2">
      <c r="A93" s="42"/>
      <c r="B93" s="43" t="s">
        <v>40</v>
      </c>
      <c r="C93" s="69">
        <f>SUM(C86:C92)</f>
        <v>225</v>
      </c>
      <c r="D93" s="69">
        <f>SUM(D86:D92)</f>
        <v>25</v>
      </c>
      <c r="E93" s="69"/>
      <c r="F93" s="69">
        <f>SUM(F86:F92)</f>
        <v>220</v>
      </c>
      <c r="G93" s="69">
        <f>SUM(G86:G92)</f>
        <v>26</v>
      </c>
      <c r="H93" s="69"/>
      <c r="I93" s="69">
        <f>SUM(I86:I92)</f>
        <v>226</v>
      </c>
      <c r="J93" s="69">
        <f>SUM(J86:J92)</f>
        <v>31</v>
      </c>
      <c r="K93" s="69"/>
      <c r="L93" s="69">
        <f>SUM(L86:L92)</f>
        <v>226</v>
      </c>
      <c r="M93" s="69">
        <f>SUM(M86:M92)</f>
        <v>29</v>
      </c>
      <c r="N93" s="69">
        <f>SUM(N86:N92)</f>
        <v>225</v>
      </c>
      <c r="O93" s="69">
        <f>SUM(O86:O92)</f>
        <v>28</v>
      </c>
    </row>
    <row r="94" spans="1:16" s="18" customFormat="1" ht="12" x14ac:dyDescent="0.25">
      <c r="A94" s="70"/>
      <c r="B94" s="70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</row>
    <row r="95" spans="1:16" s="2" customFormat="1" x14ac:dyDescent="0.25">
      <c r="A95" s="29"/>
      <c r="B95" s="72" t="s">
        <v>18</v>
      </c>
      <c r="C95" s="73"/>
      <c r="D95" s="73">
        <f>+C93+D93</f>
        <v>250</v>
      </c>
      <c r="E95" s="73"/>
      <c r="F95" s="73"/>
      <c r="G95" s="73">
        <f>+F93+G93</f>
        <v>246</v>
      </c>
      <c r="H95" s="73"/>
      <c r="I95" s="73"/>
      <c r="J95" s="73">
        <f>+I93+J93</f>
        <v>257</v>
      </c>
      <c r="K95" s="73"/>
      <c r="L95" s="73"/>
      <c r="M95" s="73">
        <f>+L93+M93</f>
        <v>255</v>
      </c>
      <c r="N95" s="73"/>
      <c r="O95" s="73">
        <f>+N93+O93</f>
        <v>253</v>
      </c>
    </row>
    <row r="96" spans="1:16" ht="24.9" customHeight="1" x14ac:dyDescent="0.25">
      <c r="A96" s="29"/>
      <c r="B96" s="29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</row>
    <row r="97" spans="1:16" s="21" customFormat="1" x14ac:dyDescent="0.25">
      <c r="A97" s="59"/>
      <c r="B97" s="29"/>
      <c r="C97" s="30"/>
      <c r="D97" s="31" t="str">
        <f>D6</f>
        <v>On 9/30/09</v>
      </c>
      <c r="E97" s="31"/>
      <c r="F97" s="30"/>
      <c r="G97" s="31" t="str">
        <f>G6</f>
        <v>On 9/30/10</v>
      </c>
      <c r="H97" s="31"/>
      <c r="I97" s="30"/>
      <c r="J97" s="31" t="str">
        <f>J6</f>
        <v>On 9/30/12</v>
      </c>
      <c r="K97" s="31"/>
      <c r="L97" s="30"/>
      <c r="M97" s="31" t="str">
        <f>M6</f>
        <v>On 9/30/13</v>
      </c>
      <c r="N97" s="30"/>
      <c r="O97" s="31" t="str">
        <f>O6</f>
        <v>On 9/30/14</v>
      </c>
    </row>
    <row r="98" spans="1:16" x14ac:dyDescent="0.25">
      <c r="A98" s="32" t="s">
        <v>5</v>
      </c>
      <c r="C98" s="61" t="s">
        <v>6</v>
      </c>
      <c r="D98" s="61" t="s">
        <v>7</v>
      </c>
      <c r="E98" s="61"/>
      <c r="F98" s="61" t="s">
        <v>6</v>
      </c>
      <c r="G98" s="61" t="s">
        <v>7</v>
      </c>
      <c r="H98" s="61"/>
      <c r="I98" s="61" t="s">
        <v>6</v>
      </c>
      <c r="J98" s="61" t="s">
        <v>7</v>
      </c>
      <c r="K98" s="61"/>
      <c r="L98" s="61" t="s">
        <v>6</v>
      </c>
      <c r="M98" s="61" t="s">
        <v>7</v>
      </c>
      <c r="N98" s="61" t="s">
        <v>6</v>
      </c>
      <c r="O98" s="61" t="s">
        <v>7</v>
      </c>
    </row>
    <row r="99" spans="1:16" s="18" customFormat="1" ht="11.4" x14ac:dyDescent="0.2">
      <c r="A99" s="62">
        <v>1</v>
      </c>
      <c r="B99" s="63" t="s">
        <v>8</v>
      </c>
      <c r="C99" s="64">
        <v>24</v>
      </c>
      <c r="D99" s="64">
        <v>7</v>
      </c>
      <c r="E99" s="64"/>
      <c r="F99" s="64">
        <v>25</v>
      </c>
      <c r="G99" s="64">
        <v>7</v>
      </c>
      <c r="H99" s="64"/>
      <c r="I99" s="64">
        <v>23</v>
      </c>
      <c r="J99" s="64">
        <v>5</v>
      </c>
      <c r="K99" s="64"/>
      <c r="L99" s="64">
        <v>24</v>
      </c>
      <c r="M99" s="64">
        <v>5</v>
      </c>
      <c r="N99" s="64">
        <v>23</v>
      </c>
      <c r="O99" s="64">
        <v>3</v>
      </c>
    </row>
    <row r="100" spans="1:16" s="18" customFormat="1" ht="11.4" x14ac:dyDescent="0.2">
      <c r="A100" s="37">
        <v>2</v>
      </c>
      <c r="B100" s="38" t="s">
        <v>9</v>
      </c>
      <c r="C100" s="65">
        <v>0</v>
      </c>
      <c r="D100" s="65">
        <v>0</v>
      </c>
      <c r="E100" s="65"/>
      <c r="F100" s="65">
        <v>7</v>
      </c>
      <c r="G100" s="65">
        <v>0</v>
      </c>
      <c r="H100" s="65"/>
      <c r="I100" s="65">
        <v>0</v>
      </c>
      <c r="J100" s="65">
        <v>0</v>
      </c>
      <c r="K100" s="65"/>
      <c r="L100" s="65">
        <v>0</v>
      </c>
      <c r="M100" s="65">
        <v>0</v>
      </c>
      <c r="N100" s="65">
        <v>0</v>
      </c>
      <c r="O100" s="65">
        <v>0</v>
      </c>
    </row>
    <row r="101" spans="1:16" s="18" customFormat="1" ht="11.4" x14ac:dyDescent="0.2">
      <c r="A101" s="37">
        <v>3</v>
      </c>
      <c r="B101" s="38" t="s">
        <v>10</v>
      </c>
      <c r="C101" s="36">
        <v>7</v>
      </c>
      <c r="D101" s="36">
        <v>1</v>
      </c>
      <c r="E101" s="36"/>
      <c r="F101" s="36">
        <v>8</v>
      </c>
      <c r="G101" s="36">
        <v>1</v>
      </c>
      <c r="H101" s="36"/>
      <c r="I101" s="36">
        <v>8</v>
      </c>
      <c r="J101" s="36">
        <v>0</v>
      </c>
      <c r="K101" s="36"/>
      <c r="L101" s="36">
        <v>8</v>
      </c>
      <c r="M101" s="36">
        <v>0</v>
      </c>
      <c r="N101" s="36">
        <v>7</v>
      </c>
      <c r="O101" s="36">
        <v>0</v>
      </c>
    </row>
    <row r="102" spans="1:16" s="18" customFormat="1" ht="11.4" x14ac:dyDescent="0.2">
      <c r="A102" s="37">
        <v>4</v>
      </c>
      <c r="B102" s="38" t="s">
        <v>11</v>
      </c>
      <c r="C102" s="36">
        <v>9</v>
      </c>
      <c r="D102" s="36">
        <v>7</v>
      </c>
      <c r="E102" s="36"/>
      <c r="F102" s="36">
        <v>0</v>
      </c>
      <c r="G102" s="36">
        <v>7</v>
      </c>
      <c r="H102" s="36"/>
      <c r="I102" s="36">
        <v>6</v>
      </c>
      <c r="J102" s="36">
        <v>8</v>
      </c>
      <c r="K102" s="36"/>
      <c r="L102" s="36">
        <v>6</v>
      </c>
      <c r="M102" s="36">
        <v>7</v>
      </c>
      <c r="N102" s="36">
        <v>7</v>
      </c>
      <c r="O102" s="36">
        <v>8</v>
      </c>
    </row>
    <row r="103" spans="1:16" s="18" customFormat="1" ht="11.4" x14ac:dyDescent="0.2">
      <c r="A103" s="37">
        <v>5</v>
      </c>
      <c r="B103" s="38" t="s">
        <v>12</v>
      </c>
      <c r="C103" s="65">
        <v>0</v>
      </c>
      <c r="D103" s="36">
        <v>1</v>
      </c>
      <c r="E103" s="36"/>
      <c r="F103" s="65">
        <v>0</v>
      </c>
      <c r="G103" s="36">
        <v>1</v>
      </c>
      <c r="H103" s="36"/>
      <c r="I103" s="65">
        <v>0</v>
      </c>
      <c r="J103" s="36">
        <v>1</v>
      </c>
      <c r="K103" s="36"/>
      <c r="L103" s="65">
        <v>0</v>
      </c>
      <c r="M103" s="36">
        <v>1</v>
      </c>
      <c r="N103" s="65">
        <v>0</v>
      </c>
      <c r="O103" s="36">
        <v>1</v>
      </c>
    </row>
    <row r="104" spans="1:16" s="18" customFormat="1" ht="11.4" x14ac:dyDescent="0.2">
      <c r="A104" s="37">
        <v>6</v>
      </c>
      <c r="B104" s="38" t="s">
        <v>13</v>
      </c>
      <c r="C104" s="36">
        <v>3</v>
      </c>
      <c r="D104" s="36">
        <v>1</v>
      </c>
      <c r="E104" s="36"/>
      <c r="F104" s="36">
        <v>3</v>
      </c>
      <c r="G104" s="36">
        <v>1</v>
      </c>
      <c r="H104" s="36"/>
      <c r="I104" s="36">
        <v>3</v>
      </c>
      <c r="J104" s="36">
        <v>1</v>
      </c>
      <c r="K104" s="36"/>
      <c r="L104" s="36">
        <v>3</v>
      </c>
      <c r="M104" s="36">
        <v>1</v>
      </c>
      <c r="N104" s="36">
        <v>3</v>
      </c>
      <c r="O104" s="36">
        <v>1</v>
      </c>
    </row>
    <row r="105" spans="1:16" s="18" customFormat="1" ht="11.4" x14ac:dyDescent="0.2">
      <c r="A105" s="66">
        <v>7</v>
      </c>
      <c r="B105" s="67" t="s">
        <v>14</v>
      </c>
      <c r="C105" s="68">
        <v>4</v>
      </c>
      <c r="D105" s="77">
        <v>1</v>
      </c>
      <c r="E105" s="77"/>
      <c r="F105" s="68">
        <v>3</v>
      </c>
      <c r="G105" s="77">
        <v>2</v>
      </c>
      <c r="H105" s="77"/>
      <c r="I105" s="68">
        <v>2</v>
      </c>
      <c r="J105" s="77">
        <v>2</v>
      </c>
      <c r="K105" s="77"/>
      <c r="L105" s="68">
        <v>3</v>
      </c>
      <c r="M105" s="77">
        <v>2</v>
      </c>
      <c r="N105" s="68">
        <v>4</v>
      </c>
      <c r="O105" s="77">
        <v>2</v>
      </c>
    </row>
    <row r="106" spans="1:16" s="16" customFormat="1" ht="11.4" x14ac:dyDescent="0.2">
      <c r="A106" s="42"/>
      <c r="B106" s="43" t="s">
        <v>40</v>
      </c>
      <c r="C106" s="69">
        <f>SUM(C99:C105)</f>
        <v>47</v>
      </c>
      <c r="D106" s="69">
        <f>SUM(D99:D105)</f>
        <v>18</v>
      </c>
      <c r="E106" s="69"/>
      <c r="F106" s="69">
        <f>SUM(F99:F105)</f>
        <v>46</v>
      </c>
      <c r="G106" s="69">
        <f>SUM(G99:G105)</f>
        <v>19</v>
      </c>
      <c r="H106" s="69"/>
      <c r="I106" s="69">
        <f>SUM(I99:I105)</f>
        <v>42</v>
      </c>
      <c r="J106" s="69">
        <f>SUM(J99:J105)</f>
        <v>17</v>
      </c>
      <c r="K106" s="69"/>
      <c r="L106" s="69">
        <f>SUM(L99:L105)</f>
        <v>44</v>
      </c>
      <c r="M106" s="69">
        <f>SUM(M99:M105)</f>
        <v>16</v>
      </c>
      <c r="N106" s="69">
        <f>SUM(N99:N105)</f>
        <v>44</v>
      </c>
      <c r="O106" s="69">
        <f>SUM(O99:O105)</f>
        <v>15</v>
      </c>
    </row>
    <row r="107" spans="1:16" s="18" customFormat="1" ht="12" x14ac:dyDescent="0.25">
      <c r="A107" s="70"/>
      <c r="B107" s="70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</row>
    <row r="108" spans="1:16" s="2" customFormat="1" x14ac:dyDescent="0.25">
      <c r="A108" s="29"/>
      <c r="B108" s="72" t="s">
        <v>18</v>
      </c>
      <c r="C108" s="73"/>
      <c r="D108" s="73">
        <f>+C106+D106</f>
        <v>65</v>
      </c>
      <c r="E108" s="73"/>
      <c r="F108" s="73"/>
      <c r="G108" s="73">
        <f>+F106+G106</f>
        <v>65</v>
      </c>
      <c r="H108" s="73"/>
      <c r="I108" s="73"/>
      <c r="J108" s="73">
        <f>+I106+J106</f>
        <v>59</v>
      </c>
      <c r="K108" s="73"/>
      <c r="L108" s="73"/>
      <c r="M108" s="73">
        <f>+L106+M106</f>
        <v>60</v>
      </c>
      <c r="N108" s="73"/>
      <c r="O108" s="73">
        <f>+N106+O106</f>
        <v>59</v>
      </c>
    </row>
    <row r="109" spans="1:16" x14ac:dyDescent="0.25">
      <c r="A109" s="57"/>
      <c r="B109" s="24" t="str">
        <f>B3</f>
        <v>Fall 2013 and Fall 2014</v>
      </c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3"/>
    </row>
    <row r="110" spans="1:16" ht="13.8" thickBot="1" x14ac:dyDescent="0.3">
      <c r="A110" s="26"/>
      <c r="B110" s="26" t="s">
        <v>37</v>
      </c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3"/>
    </row>
    <row r="111" spans="1:16" ht="13.8" thickTop="1" x14ac:dyDescent="0.25"/>
    <row r="112" spans="1:16" s="21" customFormat="1" x14ac:dyDescent="0.25">
      <c r="A112" s="59"/>
      <c r="B112" s="29"/>
      <c r="C112" s="30"/>
      <c r="D112" s="31" t="str">
        <f>D6</f>
        <v>On 9/30/09</v>
      </c>
      <c r="E112" s="31"/>
      <c r="F112" s="30"/>
      <c r="G112" s="31" t="str">
        <f>G6</f>
        <v>On 9/30/10</v>
      </c>
      <c r="H112" s="31"/>
      <c r="I112" s="30"/>
      <c r="J112" s="31" t="str">
        <f>J6</f>
        <v>On 9/30/12</v>
      </c>
      <c r="K112" s="31"/>
      <c r="L112" s="30"/>
      <c r="M112" s="31" t="str">
        <f>M6</f>
        <v>On 9/30/13</v>
      </c>
      <c r="N112" s="30"/>
      <c r="O112" s="31" t="str">
        <f>O6</f>
        <v>On 9/30/14</v>
      </c>
    </row>
    <row r="113" spans="1:16" x14ac:dyDescent="0.25">
      <c r="A113" s="32" t="s">
        <v>46</v>
      </c>
      <c r="C113" s="61" t="s">
        <v>6</v>
      </c>
      <c r="D113" s="61" t="s">
        <v>7</v>
      </c>
      <c r="E113" s="61"/>
      <c r="F113" s="61" t="s">
        <v>6</v>
      </c>
      <c r="G113" s="61" t="s">
        <v>7</v>
      </c>
      <c r="H113" s="61"/>
      <c r="I113" s="61" t="s">
        <v>6</v>
      </c>
      <c r="J113" s="61" t="s">
        <v>7</v>
      </c>
      <c r="K113" s="61"/>
      <c r="L113" s="61" t="s">
        <v>6</v>
      </c>
      <c r="M113" s="61" t="s">
        <v>7</v>
      </c>
      <c r="N113" s="61" t="s">
        <v>6</v>
      </c>
      <c r="O113" s="61" t="s">
        <v>7</v>
      </c>
    </row>
    <row r="114" spans="1:16" s="18" customFormat="1" ht="11.4" x14ac:dyDescent="0.2">
      <c r="A114" s="62">
        <v>1</v>
      </c>
      <c r="B114" s="63" t="s">
        <v>8</v>
      </c>
      <c r="C114" s="64">
        <v>39</v>
      </c>
      <c r="D114" s="75">
        <v>0</v>
      </c>
      <c r="E114" s="75"/>
      <c r="F114" s="64">
        <v>38</v>
      </c>
      <c r="G114" s="75">
        <v>0</v>
      </c>
      <c r="H114" s="75"/>
      <c r="I114" s="64">
        <v>37</v>
      </c>
      <c r="J114" s="75">
        <v>0</v>
      </c>
      <c r="K114" s="75"/>
      <c r="L114" s="64">
        <v>37</v>
      </c>
      <c r="M114" s="75">
        <v>0</v>
      </c>
      <c r="N114" s="64">
        <v>35</v>
      </c>
      <c r="O114" s="75">
        <v>0</v>
      </c>
    </row>
    <row r="115" spans="1:16" s="18" customFormat="1" ht="11.4" x14ac:dyDescent="0.2">
      <c r="A115" s="37">
        <v>2</v>
      </c>
      <c r="B115" s="38" t="s">
        <v>9</v>
      </c>
      <c r="C115" s="36">
        <v>53</v>
      </c>
      <c r="D115" s="36">
        <v>1</v>
      </c>
      <c r="E115" s="36"/>
      <c r="F115" s="36">
        <v>57</v>
      </c>
      <c r="G115" s="36">
        <v>1</v>
      </c>
      <c r="H115" s="36"/>
      <c r="I115" s="36">
        <v>58</v>
      </c>
      <c r="J115" s="36">
        <v>2</v>
      </c>
      <c r="K115" s="36"/>
      <c r="L115" s="36">
        <v>58</v>
      </c>
      <c r="M115" s="36">
        <v>1</v>
      </c>
      <c r="N115" s="36">
        <v>59</v>
      </c>
      <c r="O115" s="36">
        <v>1</v>
      </c>
    </row>
    <row r="116" spans="1:16" s="18" customFormat="1" ht="11.4" x14ac:dyDescent="0.2">
      <c r="A116" s="37">
        <v>3</v>
      </c>
      <c r="B116" s="38" t="s">
        <v>10</v>
      </c>
      <c r="C116" s="36">
        <v>22</v>
      </c>
      <c r="D116" s="65">
        <v>0</v>
      </c>
      <c r="E116" s="65"/>
      <c r="F116" s="36">
        <v>24</v>
      </c>
      <c r="G116" s="65">
        <v>0</v>
      </c>
      <c r="H116" s="65"/>
      <c r="I116" s="36">
        <v>36</v>
      </c>
      <c r="J116" s="65">
        <v>0</v>
      </c>
      <c r="K116" s="65"/>
      <c r="L116" s="36">
        <v>38</v>
      </c>
      <c r="M116" s="65">
        <v>0</v>
      </c>
      <c r="N116" s="36">
        <v>37</v>
      </c>
      <c r="O116" s="65">
        <v>1</v>
      </c>
    </row>
    <row r="117" spans="1:16" s="18" customFormat="1" ht="11.4" x14ac:dyDescent="0.2">
      <c r="A117" s="37">
        <v>4</v>
      </c>
      <c r="B117" s="38" t="s">
        <v>11</v>
      </c>
      <c r="C117" s="36">
        <v>15</v>
      </c>
      <c r="D117" s="36">
        <v>2</v>
      </c>
      <c r="E117" s="36"/>
      <c r="F117" s="36">
        <v>11</v>
      </c>
      <c r="G117" s="36">
        <v>2</v>
      </c>
      <c r="H117" s="36"/>
      <c r="I117" s="36">
        <v>15</v>
      </c>
      <c r="J117" s="36">
        <v>1</v>
      </c>
      <c r="K117" s="36"/>
      <c r="L117" s="36">
        <v>15</v>
      </c>
      <c r="M117" s="36">
        <v>1</v>
      </c>
      <c r="N117" s="36">
        <v>16</v>
      </c>
      <c r="O117" s="36">
        <v>1</v>
      </c>
    </row>
    <row r="118" spans="1:16" s="18" customFormat="1" ht="11.4" x14ac:dyDescent="0.2">
      <c r="A118" s="37">
        <v>5</v>
      </c>
      <c r="B118" s="38" t="s">
        <v>12</v>
      </c>
      <c r="C118" s="36">
        <v>0</v>
      </c>
      <c r="D118" s="65">
        <v>0</v>
      </c>
      <c r="E118" s="65"/>
      <c r="F118" s="36">
        <v>1</v>
      </c>
      <c r="G118" s="65">
        <v>0</v>
      </c>
      <c r="H118" s="65"/>
      <c r="I118" s="36">
        <v>2</v>
      </c>
      <c r="J118" s="65">
        <v>0</v>
      </c>
      <c r="K118" s="65"/>
      <c r="L118" s="36">
        <v>3</v>
      </c>
      <c r="M118" s="65">
        <v>0</v>
      </c>
      <c r="N118" s="36">
        <v>3</v>
      </c>
      <c r="O118" s="65">
        <v>0</v>
      </c>
    </row>
    <row r="119" spans="1:16" s="18" customFormat="1" ht="11.4" x14ac:dyDescent="0.2">
      <c r="A119" s="37">
        <v>6</v>
      </c>
      <c r="B119" s="38" t="s">
        <v>13</v>
      </c>
      <c r="C119" s="65">
        <v>0</v>
      </c>
      <c r="D119" s="65">
        <v>0</v>
      </c>
      <c r="E119" s="65"/>
      <c r="F119" s="65">
        <v>0</v>
      </c>
      <c r="G119" s="65">
        <v>0</v>
      </c>
      <c r="H119" s="65"/>
      <c r="I119" s="65">
        <v>0</v>
      </c>
      <c r="J119" s="65">
        <v>0</v>
      </c>
      <c r="K119" s="65"/>
      <c r="L119" s="65">
        <v>0</v>
      </c>
      <c r="M119" s="65">
        <v>0</v>
      </c>
      <c r="N119" s="65">
        <v>0</v>
      </c>
      <c r="O119" s="65">
        <v>0</v>
      </c>
    </row>
    <row r="120" spans="1:16" s="18" customFormat="1" ht="11.4" x14ac:dyDescent="0.2">
      <c r="A120" s="66">
        <v>7</v>
      </c>
      <c r="B120" s="67" t="s">
        <v>14</v>
      </c>
      <c r="C120" s="77">
        <v>0</v>
      </c>
      <c r="D120" s="77">
        <v>0</v>
      </c>
      <c r="E120" s="77"/>
      <c r="F120" s="77">
        <v>0</v>
      </c>
      <c r="G120" s="77">
        <v>0</v>
      </c>
      <c r="H120" s="77"/>
      <c r="I120" s="77">
        <v>0</v>
      </c>
      <c r="J120" s="77">
        <v>0</v>
      </c>
      <c r="K120" s="77"/>
      <c r="L120" s="77">
        <v>0</v>
      </c>
      <c r="M120" s="77">
        <v>0</v>
      </c>
      <c r="N120" s="77">
        <v>0</v>
      </c>
      <c r="O120" s="77">
        <v>0</v>
      </c>
    </row>
    <row r="121" spans="1:16" s="16" customFormat="1" ht="11.4" x14ac:dyDescent="0.2">
      <c r="A121" s="42"/>
      <c r="B121" s="43" t="s">
        <v>40</v>
      </c>
      <c r="C121" s="69">
        <f>SUM(C114:C120)</f>
        <v>129</v>
      </c>
      <c r="D121" s="69">
        <f>SUM(D114:D120)</f>
        <v>3</v>
      </c>
      <c r="E121" s="69"/>
      <c r="F121" s="69">
        <f>SUM(F114:F120)</f>
        <v>131</v>
      </c>
      <c r="G121" s="69">
        <f>SUM(G114:G120)</f>
        <v>3</v>
      </c>
      <c r="H121" s="69"/>
      <c r="I121" s="69">
        <f>SUM(I114:I120)</f>
        <v>148</v>
      </c>
      <c r="J121" s="69">
        <f>SUM(J114:J120)</f>
        <v>3</v>
      </c>
      <c r="K121" s="69"/>
      <c r="L121" s="69">
        <f>SUM(L114:L120)</f>
        <v>151</v>
      </c>
      <c r="M121" s="69">
        <f>SUM(M114:M120)</f>
        <v>2</v>
      </c>
      <c r="N121" s="69">
        <f>SUM(N114:N120)</f>
        <v>150</v>
      </c>
      <c r="O121" s="69">
        <f>SUM(O114:O120)</f>
        <v>3</v>
      </c>
    </row>
    <row r="122" spans="1:16" s="18" customFormat="1" ht="12" x14ac:dyDescent="0.25">
      <c r="A122" s="70"/>
      <c r="B122" s="70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</row>
    <row r="123" spans="1:16" s="2" customFormat="1" x14ac:dyDescent="0.25">
      <c r="A123" s="29"/>
      <c r="B123" s="72" t="s">
        <v>18</v>
      </c>
      <c r="C123" s="73"/>
      <c r="D123" s="73">
        <f>+C121+D121</f>
        <v>132</v>
      </c>
      <c r="E123" s="73"/>
      <c r="F123" s="73"/>
      <c r="G123" s="73">
        <f>+F121+G121</f>
        <v>134</v>
      </c>
      <c r="H123" s="73"/>
      <c r="I123" s="73"/>
      <c r="J123" s="73">
        <f>+I121+J121</f>
        <v>151</v>
      </c>
      <c r="K123" s="73"/>
      <c r="L123" s="73"/>
      <c r="M123" s="73">
        <f>+L121+M121</f>
        <v>153</v>
      </c>
      <c r="N123" s="73"/>
      <c r="O123" s="73">
        <f>+N121+O121</f>
        <v>153</v>
      </c>
    </row>
    <row r="124" spans="1:16" ht="24.9" customHeight="1" x14ac:dyDescent="0.25">
      <c r="A124" s="29"/>
      <c r="B124" s="29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3"/>
    </row>
    <row r="125" spans="1:16" s="21" customFormat="1" x14ac:dyDescent="0.25">
      <c r="A125" s="59"/>
      <c r="B125" s="29"/>
      <c r="C125" s="30"/>
      <c r="D125" s="31" t="str">
        <f>D6</f>
        <v>On 9/30/09</v>
      </c>
      <c r="E125" s="31"/>
      <c r="F125" s="30"/>
      <c r="G125" s="31" t="str">
        <f>G6</f>
        <v>On 9/30/10</v>
      </c>
      <c r="H125" s="31"/>
      <c r="I125" s="30"/>
      <c r="J125" s="31" t="str">
        <f>J6</f>
        <v>On 9/30/12</v>
      </c>
      <c r="K125" s="31"/>
      <c r="L125" s="30"/>
      <c r="M125" s="31" t="str">
        <f>M6</f>
        <v>On 9/30/13</v>
      </c>
      <c r="N125" s="30"/>
      <c r="O125" s="31" t="str">
        <f>O6</f>
        <v>On 9/30/14</v>
      </c>
      <c r="P125" s="20"/>
    </row>
    <row r="126" spans="1:16" x14ac:dyDescent="0.25">
      <c r="A126" s="32" t="s">
        <v>4</v>
      </c>
      <c r="C126" s="61" t="s">
        <v>6</v>
      </c>
      <c r="D126" s="61" t="s">
        <v>7</v>
      </c>
      <c r="E126" s="61"/>
      <c r="F126" s="61" t="s">
        <v>6</v>
      </c>
      <c r="G126" s="61" t="s">
        <v>7</v>
      </c>
      <c r="H126" s="61"/>
      <c r="I126" s="61" t="s">
        <v>6</v>
      </c>
      <c r="J126" s="61" t="s">
        <v>7</v>
      </c>
      <c r="K126" s="61"/>
      <c r="L126" s="61" t="s">
        <v>6</v>
      </c>
      <c r="M126" s="61" t="s">
        <v>7</v>
      </c>
      <c r="N126" s="61" t="s">
        <v>6</v>
      </c>
      <c r="O126" s="61" t="s">
        <v>7</v>
      </c>
      <c r="P126" s="3"/>
    </row>
    <row r="127" spans="1:16" s="18" customFormat="1" ht="11.4" x14ac:dyDescent="0.2">
      <c r="A127" s="62">
        <v>1</v>
      </c>
      <c r="B127" s="63" t="s">
        <v>8</v>
      </c>
      <c r="C127" s="64">
        <v>10</v>
      </c>
      <c r="D127" s="64">
        <v>1</v>
      </c>
      <c r="E127" s="64"/>
      <c r="F127" s="64">
        <v>11</v>
      </c>
      <c r="G127" s="64">
        <v>3</v>
      </c>
      <c r="H127" s="64"/>
      <c r="I127" s="64">
        <v>11</v>
      </c>
      <c r="J127" s="64">
        <v>1</v>
      </c>
      <c r="K127" s="64"/>
      <c r="L127" s="64">
        <v>12</v>
      </c>
      <c r="M127" s="64">
        <v>0</v>
      </c>
      <c r="N127" s="64">
        <v>14</v>
      </c>
      <c r="O127" s="64">
        <v>0</v>
      </c>
      <c r="P127" s="19"/>
    </row>
    <row r="128" spans="1:16" s="18" customFormat="1" ht="11.4" x14ac:dyDescent="0.2">
      <c r="A128" s="37">
        <v>2</v>
      </c>
      <c r="B128" s="38" t="s">
        <v>9</v>
      </c>
      <c r="C128" s="36">
        <v>30</v>
      </c>
      <c r="D128" s="36">
        <v>8</v>
      </c>
      <c r="E128" s="36"/>
      <c r="F128" s="36">
        <v>27</v>
      </c>
      <c r="G128" s="36">
        <v>6</v>
      </c>
      <c r="H128" s="36"/>
      <c r="I128" s="36">
        <v>31</v>
      </c>
      <c r="J128" s="36">
        <v>8</v>
      </c>
      <c r="K128" s="36"/>
      <c r="L128" s="36">
        <v>32</v>
      </c>
      <c r="M128" s="36">
        <v>6</v>
      </c>
      <c r="N128" s="36">
        <v>33</v>
      </c>
      <c r="O128" s="36">
        <v>7</v>
      </c>
      <c r="P128" s="19"/>
    </row>
    <row r="129" spans="1:16" s="18" customFormat="1" ht="11.4" x14ac:dyDescent="0.2">
      <c r="A129" s="37">
        <v>3</v>
      </c>
      <c r="B129" s="38" t="s">
        <v>10</v>
      </c>
      <c r="C129" s="36">
        <v>8</v>
      </c>
      <c r="D129" s="36">
        <v>1</v>
      </c>
      <c r="E129" s="36"/>
      <c r="F129" s="36">
        <v>9</v>
      </c>
      <c r="G129" s="36">
        <v>2</v>
      </c>
      <c r="H129" s="36"/>
      <c r="I129" s="36">
        <v>10</v>
      </c>
      <c r="J129" s="36">
        <v>2</v>
      </c>
      <c r="K129" s="36"/>
      <c r="L129" s="36">
        <v>11</v>
      </c>
      <c r="M129" s="36">
        <v>1</v>
      </c>
      <c r="N129" s="36">
        <v>11</v>
      </c>
      <c r="O129" s="36">
        <v>1</v>
      </c>
      <c r="P129" s="19"/>
    </row>
    <row r="130" spans="1:16" s="18" customFormat="1" ht="11.4" x14ac:dyDescent="0.2">
      <c r="A130" s="37">
        <v>4</v>
      </c>
      <c r="B130" s="38" t="s">
        <v>11</v>
      </c>
      <c r="C130" s="36">
        <v>6</v>
      </c>
      <c r="D130" s="36">
        <v>1</v>
      </c>
      <c r="E130" s="36"/>
      <c r="F130" s="36">
        <v>5</v>
      </c>
      <c r="G130" s="36">
        <v>1</v>
      </c>
      <c r="H130" s="36"/>
      <c r="I130" s="36">
        <v>5</v>
      </c>
      <c r="J130" s="36">
        <v>1</v>
      </c>
      <c r="K130" s="36"/>
      <c r="L130" s="36">
        <v>3</v>
      </c>
      <c r="M130" s="36">
        <v>1</v>
      </c>
      <c r="N130" s="36">
        <v>3</v>
      </c>
      <c r="O130" s="36">
        <v>1</v>
      </c>
      <c r="P130" s="19"/>
    </row>
    <row r="131" spans="1:16" s="18" customFormat="1" ht="11.4" x14ac:dyDescent="0.2">
      <c r="A131" s="37">
        <v>5</v>
      </c>
      <c r="B131" s="38" t="s">
        <v>12</v>
      </c>
      <c r="C131" s="65">
        <v>0</v>
      </c>
      <c r="D131" s="65">
        <v>0</v>
      </c>
      <c r="E131" s="65"/>
      <c r="F131" s="65">
        <v>0</v>
      </c>
      <c r="G131" s="65">
        <v>0</v>
      </c>
      <c r="H131" s="65"/>
      <c r="I131" s="65">
        <v>0</v>
      </c>
      <c r="J131" s="65">
        <v>0</v>
      </c>
      <c r="K131" s="65"/>
      <c r="L131" s="65">
        <v>0</v>
      </c>
      <c r="M131" s="65">
        <v>0</v>
      </c>
      <c r="N131" s="65">
        <v>0</v>
      </c>
      <c r="O131" s="65">
        <v>0</v>
      </c>
      <c r="P131" s="19"/>
    </row>
    <row r="132" spans="1:16" s="18" customFormat="1" ht="11.4" x14ac:dyDescent="0.2">
      <c r="A132" s="37">
        <v>6</v>
      </c>
      <c r="B132" s="38" t="s">
        <v>13</v>
      </c>
      <c r="C132" s="65">
        <v>0</v>
      </c>
      <c r="D132" s="65">
        <v>0</v>
      </c>
      <c r="E132" s="65"/>
      <c r="F132" s="65">
        <v>0</v>
      </c>
      <c r="G132" s="65">
        <v>0</v>
      </c>
      <c r="H132" s="65"/>
      <c r="I132" s="65">
        <v>0</v>
      </c>
      <c r="J132" s="65">
        <v>0</v>
      </c>
      <c r="K132" s="65"/>
      <c r="L132" s="65">
        <v>0</v>
      </c>
      <c r="M132" s="65">
        <v>0</v>
      </c>
      <c r="N132" s="65">
        <v>0</v>
      </c>
      <c r="O132" s="65">
        <v>0</v>
      </c>
      <c r="P132" s="19"/>
    </row>
    <row r="133" spans="1:16" s="18" customFormat="1" ht="11.4" x14ac:dyDescent="0.2">
      <c r="A133" s="66">
        <v>7</v>
      </c>
      <c r="B133" s="67" t="s">
        <v>14</v>
      </c>
      <c r="C133" s="77">
        <v>0</v>
      </c>
      <c r="D133" s="77">
        <v>0</v>
      </c>
      <c r="E133" s="77"/>
      <c r="F133" s="77">
        <v>0</v>
      </c>
      <c r="G133" s="77">
        <v>0</v>
      </c>
      <c r="H133" s="77"/>
      <c r="I133" s="77">
        <v>0</v>
      </c>
      <c r="J133" s="77">
        <v>0</v>
      </c>
      <c r="K133" s="77"/>
      <c r="L133" s="77">
        <v>0</v>
      </c>
      <c r="M133" s="77">
        <v>0</v>
      </c>
      <c r="N133" s="77">
        <v>0</v>
      </c>
      <c r="O133" s="77">
        <v>0</v>
      </c>
      <c r="P133" s="19"/>
    </row>
    <row r="134" spans="1:16" s="16" customFormat="1" ht="11.4" x14ac:dyDescent="0.2">
      <c r="A134" s="42"/>
      <c r="B134" s="43" t="s">
        <v>40</v>
      </c>
      <c r="C134" s="69">
        <f>SUM(C127:C133)</f>
        <v>54</v>
      </c>
      <c r="D134" s="69">
        <f>SUM(D127:D133)</f>
        <v>11</v>
      </c>
      <c r="E134" s="69"/>
      <c r="F134" s="69">
        <f>SUM(F127:F133)</f>
        <v>52</v>
      </c>
      <c r="G134" s="69">
        <f>SUM(G127:G133)</f>
        <v>12</v>
      </c>
      <c r="H134" s="69"/>
      <c r="I134" s="69">
        <f>SUM(I127:I133)</f>
        <v>57</v>
      </c>
      <c r="J134" s="69">
        <f>SUM(J127:J133)</f>
        <v>12</v>
      </c>
      <c r="K134" s="69"/>
      <c r="L134" s="69">
        <f>SUM(L127:L133)</f>
        <v>58</v>
      </c>
      <c r="M134" s="69">
        <f>SUM(M127:M133)</f>
        <v>8</v>
      </c>
      <c r="N134" s="69">
        <f>SUM(N127:N133)</f>
        <v>61</v>
      </c>
      <c r="O134" s="69">
        <f>SUM(O127:O133)</f>
        <v>9</v>
      </c>
      <c r="P134" s="17"/>
    </row>
    <row r="135" spans="1:16" s="18" customFormat="1" ht="12" x14ac:dyDescent="0.25">
      <c r="A135" s="70"/>
      <c r="B135" s="70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19"/>
    </row>
    <row r="136" spans="1:16" s="2" customFormat="1" x14ac:dyDescent="0.25">
      <c r="A136" s="29"/>
      <c r="B136" s="72" t="s">
        <v>18</v>
      </c>
      <c r="C136" s="73"/>
      <c r="D136" s="73">
        <f>+C134+D134</f>
        <v>65</v>
      </c>
      <c r="E136" s="73"/>
      <c r="F136" s="73"/>
      <c r="G136" s="73">
        <f>+F134+G134</f>
        <v>64</v>
      </c>
      <c r="H136" s="73"/>
      <c r="I136" s="73"/>
      <c r="J136" s="73">
        <f>+I134+J134</f>
        <v>69</v>
      </c>
      <c r="K136" s="73"/>
      <c r="L136" s="73"/>
      <c r="M136" s="73">
        <f>+L134+M134</f>
        <v>66</v>
      </c>
      <c r="N136" s="73"/>
      <c r="O136" s="73">
        <f>+N134+O134</f>
        <v>70</v>
      </c>
      <c r="P136" s="14"/>
    </row>
    <row r="137" spans="1:16" ht="24.9" customHeight="1" x14ac:dyDescent="0.25">
      <c r="A137" s="29"/>
      <c r="B137" s="29"/>
      <c r="P137" s="3"/>
    </row>
    <row r="138" spans="1:16" s="21" customFormat="1" x14ac:dyDescent="0.25">
      <c r="A138" s="59"/>
      <c r="B138" s="29"/>
      <c r="C138" s="30"/>
      <c r="D138" s="31" t="str">
        <f>D6</f>
        <v>On 9/30/09</v>
      </c>
      <c r="E138" s="31"/>
      <c r="F138" s="30"/>
      <c r="G138" s="31" t="str">
        <f>G6</f>
        <v>On 9/30/10</v>
      </c>
      <c r="H138" s="31"/>
      <c r="I138" s="30"/>
      <c r="J138" s="31" t="str">
        <f>J6</f>
        <v>On 9/30/12</v>
      </c>
      <c r="K138" s="31"/>
      <c r="L138" s="30"/>
      <c r="M138" s="31" t="str">
        <f>M6</f>
        <v>On 9/30/13</v>
      </c>
      <c r="N138" s="30"/>
      <c r="O138" s="31" t="str">
        <f>O6</f>
        <v>On 9/30/14</v>
      </c>
      <c r="P138" s="20"/>
    </row>
    <row r="139" spans="1:16" x14ac:dyDescent="0.25">
      <c r="A139" s="32" t="s">
        <v>15</v>
      </c>
      <c r="C139" s="61" t="s">
        <v>6</v>
      </c>
      <c r="D139" s="61" t="s">
        <v>7</v>
      </c>
      <c r="E139" s="61"/>
      <c r="F139" s="61" t="s">
        <v>6</v>
      </c>
      <c r="G139" s="61" t="s">
        <v>7</v>
      </c>
      <c r="H139" s="61"/>
      <c r="I139" s="61" t="s">
        <v>6</v>
      </c>
      <c r="J139" s="61" t="s">
        <v>7</v>
      </c>
      <c r="K139" s="61"/>
      <c r="L139" s="61" t="s">
        <v>6</v>
      </c>
      <c r="M139" s="61" t="s">
        <v>7</v>
      </c>
      <c r="N139" s="61" t="s">
        <v>6</v>
      </c>
      <c r="O139" s="61" t="s">
        <v>7</v>
      </c>
      <c r="P139" s="3"/>
    </row>
    <row r="140" spans="1:16" s="18" customFormat="1" ht="11.4" x14ac:dyDescent="0.2">
      <c r="A140" s="62">
        <v>1</v>
      </c>
      <c r="B140" s="63" t="s">
        <v>8</v>
      </c>
      <c r="C140" s="64">
        <v>380</v>
      </c>
      <c r="D140" s="64">
        <v>48</v>
      </c>
      <c r="E140" s="64"/>
      <c r="F140" s="64">
        <v>381</v>
      </c>
      <c r="G140" s="64">
        <v>46</v>
      </c>
      <c r="H140" s="64"/>
      <c r="I140" s="64">
        <v>388</v>
      </c>
      <c r="J140" s="64">
        <v>41</v>
      </c>
      <c r="K140" s="64"/>
      <c r="L140" s="64">
        <v>397</v>
      </c>
      <c r="M140" s="64">
        <v>34</v>
      </c>
      <c r="N140" s="64">
        <v>412</v>
      </c>
      <c r="O140" s="64">
        <v>29</v>
      </c>
      <c r="P140" s="19"/>
    </row>
    <row r="141" spans="1:16" s="18" customFormat="1" ht="11.4" x14ac:dyDescent="0.2">
      <c r="A141" s="37">
        <v>2</v>
      </c>
      <c r="B141" s="38" t="s">
        <v>9</v>
      </c>
      <c r="C141" s="36">
        <v>1437</v>
      </c>
      <c r="D141" s="36">
        <v>158</v>
      </c>
      <c r="E141" s="36"/>
      <c r="F141" s="36">
        <v>1472</v>
      </c>
      <c r="G141" s="36">
        <v>151</v>
      </c>
      <c r="H141" s="36"/>
      <c r="I141" s="36">
        <v>1458</v>
      </c>
      <c r="J141" s="36">
        <v>163</v>
      </c>
      <c r="K141" s="36"/>
      <c r="L141" s="36">
        <v>1453</v>
      </c>
      <c r="M141" s="36">
        <v>177</v>
      </c>
      <c r="N141" s="36">
        <v>1460</v>
      </c>
      <c r="O141" s="36">
        <v>187</v>
      </c>
      <c r="P141" s="19"/>
    </row>
    <row r="142" spans="1:16" s="18" customFormat="1" ht="11.4" x14ac:dyDescent="0.2">
      <c r="A142" s="37">
        <v>3</v>
      </c>
      <c r="B142" s="38" t="s">
        <v>10</v>
      </c>
      <c r="C142" s="36">
        <v>420</v>
      </c>
      <c r="D142" s="36">
        <v>80</v>
      </c>
      <c r="E142" s="36"/>
      <c r="F142" s="36">
        <v>431</v>
      </c>
      <c r="G142" s="36">
        <v>65</v>
      </c>
      <c r="H142" s="36"/>
      <c r="I142" s="36">
        <v>405</v>
      </c>
      <c r="J142" s="36">
        <v>69</v>
      </c>
      <c r="K142" s="36"/>
      <c r="L142" s="36">
        <v>407</v>
      </c>
      <c r="M142" s="36">
        <v>61</v>
      </c>
      <c r="N142" s="36">
        <v>399</v>
      </c>
      <c r="O142" s="36">
        <v>51</v>
      </c>
      <c r="P142" s="19"/>
    </row>
    <row r="143" spans="1:16" s="18" customFormat="1" ht="11.4" x14ac:dyDescent="0.2">
      <c r="A143" s="37">
        <v>4</v>
      </c>
      <c r="B143" s="38" t="s">
        <v>11</v>
      </c>
      <c r="C143" s="36">
        <v>177</v>
      </c>
      <c r="D143" s="36">
        <v>30</v>
      </c>
      <c r="E143" s="36"/>
      <c r="F143" s="36">
        <v>178</v>
      </c>
      <c r="G143" s="36">
        <v>23</v>
      </c>
      <c r="H143" s="36"/>
      <c r="I143" s="36">
        <v>171</v>
      </c>
      <c r="J143" s="36">
        <v>23</v>
      </c>
      <c r="K143" s="36"/>
      <c r="L143" s="36">
        <v>162</v>
      </c>
      <c r="M143" s="36">
        <v>19</v>
      </c>
      <c r="N143" s="36">
        <v>171</v>
      </c>
      <c r="O143" s="36">
        <v>20</v>
      </c>
      <c r="P143" s="19"/>
    </row>
    <row r="144" spans="1:16" s="18" customFormat="1" ht="11.4" x14ac:dyDescent="0.2">
      <c r="A144" s="37">
        <v>5</v>
      </c>
      <c r="B144" s="38" t="s">
        <v>12</v>
      </c>
      <c r="C144" s="36">
        <v>280</v>
      </c>
      <c r="D144" s="36">
        <v>24</v>
      </c>
      <c r="E144" s="36"/>
      <c r="F144" s="36">
        <v>307</v>
      </c>
      <c r="G144" s="36">
        <v>23</v>
      </c>
      <c r="H144" s="36"/>
      <c r="I144" s="36">
        <v>275</v>
      </c>
      <c r="J144" s="36">
        <v>23</v>
      </c>
      <c r="K144" s="36"/>
      <c r="L144" s="36">
        <v>234</v>
      </c>
      <c r="M144" s="36">
        <v>18</v>
      </c>
      <c r="N144" s="36">
        <v>218</v>
      </c>
      <c r="O144" s="36">
        <v>15</v>
      </c>
      <c r="P144" s="19"/>
    </row>
    <row r="145" spans="1:16" s="18" customFormat="1" ht="11.4" x14ac:dyDescent="0.2">
      <c r="A145" s="37">
        <v>6</v>
      </c>
      <c r="B145" s="38" t="s">
        <v>13</v>
      </c>
      <c r="C145" s="65">
        <v>0</v>
      </c>
      <c r="D145" s="65">
        <v>0</v>
      </c>
      <c r="E145" s="65"/>
      <c r="F145" s="65">
        <v>0</v>
      </c>
      <c r="G145" s="65">
        <v>0</v>
      </c>
      <c r="H145" s="65"/>
      <c r="I145" s="65">
        <v>0</v>
      </c>
      <c r="J145" s="65">
        <v>0</v>
      </c>
      <c r="K145" s="65"/>
      <c r="L145" s="65">
        <v>0</v>
      </c>
      <c r="M145" s="65">
        <v>0</v>
      </c>
      <c r="N145" s="65">
        <v>0</v>
      </c>
      <c r="O145" s="65">
        <v>0</v>
      </c>
      <c r="P145" s="19"/>
    </row>
    <row r="146" spans="1:16" s="18" customFormat="1" ht="11.4" x14ac:dyDescent="0.2">
      <c r="A146" s="66">
        <v>7</v>
      </c>
      <c r="B146" s="67" t="s">
        <v>14</v>
      </c>
      <c r="C146" s="68">
        <v>1</v>
      </c>
      <c r="D146" s="68">
        <v>1</v>
      </c>
      <c r="E146" s="68"/>
      <c r="F146" s="68">
        <v>1</v>
      </c>
      <c r="G146" s="68">
        <v>1</v>
      </c>
      <c r="H146" s="68"/>
      <c r="I146" s="68">
        <v>2</v>
      </c>
      <c r="J146" s="68">
        <v>1</v>
      </c>
      <c r="K146" s="68"/>
      <c r="L146" s="68">
        <v>2</v>
      </c>
      <c r="M146" s="68">
        <v>1</v>
      </c>
      <c r="N146" s="68">
        <v>2</v>
      </c>
      <c r="O146" s="68">
        <v>1</v>
      </c>
      <c r="P146" s="19"/>
    </row>
    <row r="147" spans="1:16" s="16" customFormat="1" ht="11.4" x14ac:dyDescent="0.2">
      <c r="A147" s="42"/>
      <c r="B147" s="43" t="s">
        <v>40</v>
      </c>
      <c r="C147" s="69">
        <f>SUM(C140:C146)</f>
        <v>2695</v>
      </c>
      <c r="D147" s="69">
        <f>SUM(D140:D146)</f>
        <v>341</v>
      </c>
      <c r="E147" s="69"/>
      <c r="F147" s="69">
        <f>SUM(F140:F146)</f>
        <v>2770</v>
      </c>
      <c r="G147" s="69">
        <f>SUM(G140:G146)</f>
        <v>309</v>
      </c>
      <c r="H147" s="69"/>
      <c r="I147" s="69">
        <f>SUM(I140:I146)</f>
        <v>2699</v>
      </c>
      <c r="J147" s="69">
        <f>SUM(J140:J146)</f>
        <v>320</v>
      </c>
      <c r="K147" s="69"/>
      <c r="L147" s="69">
        <f>SUM(L140:L146)</f>
        <v>2655</v>
      </c>
      <c r="M147" s="69">
        <f>SUM(M140:M146)</f>
        <v>310</v>
      </c>
      <c r="N147" s="69">
        <f>SUM(N140:N146)</f>
        <v>2662</v>
      </c>
      <c r="O147" s="69">
        <f>SUM(O140:O146)</f>
        <v>303</v>
      </c>
      <c r="P147" s="17"/>
    </row>
    <row r="148" spans="1:16" s="18" customFormat="1" ht="12" x14ac:dyDescent="0.25">
      <c r="A148" s="70"/>
      <c r="B148" s="70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19"/>
    </row>
    <row r="149" spans="1:16" s="2" customFormat="1" x14ac:dyDescent="0.25">
      <c r="A149" s="29"/>
      <c r="B149" s="72" t="s">
        <v>18</v>
      </c>
      <c r="C149" s="73"/>
      <c r="D149" s="73">
        <f>+C147+D147</f>
        <v>3036</v>
      </c>
      <c r="E149" s="73"/>
      <c r="F149" s="73"/>
      <c r="G149" s="73">
        <f>+F147+G147</f>
        <v>3079</v>
      </c>
      <c r="H149" s="73"/>
      <c r="I149" s="73"/>
      <c r="J149" s="73">
        <f>+I147+J147</f>
        <v>3019</v>
      </c>
      <c r="K149" s="73"/>
      <c r="L149" s="73"/>
      <c r="M149" s="73">
        <f>+L147+M147</f>
        <v>2965</v>
      </c>
      <c r="N149" s="73"/>
      <c r="O149" s="73">
        <f>+N147+O147</f>
        <v>2965</v>
      </c>
      <c r="P149" s="14"/>
    </row>
    <row r="150" spans="1:16" ht="24.9" customHeight="1" x14ac:dyDescent="0.25">
      <c r="A150" s="29"/>
      <c r="B150" s="29"/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3"/>
    </row>
    <row r="151" spans="1:16" s="21" customFormat="1" x14ac:dyDescent="0.25">
      <c r="A151" s="59"/>
      <c r="B151" s="29"/>
      <c r="C151" s="30"/>
      <c r="D151" s="31" t="str">
        <f>D6</f>
        <v>On 9/30/09</v>
      </c>
      <c r="E151" s="31"/>
      <c r="F151" s="30"/>
      <c r="G151" s="31" t="str">
        <f>G6</f>
        <v>On 9/30/10</v>
      </c>
      <c r="H151" s="31"/>
      <c r="I151" s="30"/>
      <c r="J151" s="31" t="str">
        <f>J6</f>
        <v>On 9/30/12</v>
      </c>
      <c r="K151" s="31"/>
      <c r="L151" s="30"/>
      <c r="M151" s="31" t="str">
        <f>M6</f>
        <v>On 9/30/13</v>
      </c>
      <c r="N151" s="30"/>
      <c r="O151" s="31" t="str">
        <f>O6</f>
        <v>On 9/30/14</v>
      </c>
    </row>
    <row r="152" spans="1:16" x14ac:dyDescent="0.25">
      <c r="A152" s="32" t="s">
        <v>2</v>
      </c>
      <c r="C152" s="61" t="s">
        <v>6</v>
      </c>
      <c r="D152" s="61" t="s">
        <v>7</v>
      </c>
      <c r="E152" s="61"/>
      <c r="F152" s="61" t="s">
        <v>6</v>
      </c>
      <c r="G152" s="61" t="s">
        <v>7</v>
      </c>
      <c r="H152" s="61"/>
      <c r="I152" s="61" t="s">
        <v>6</v>
      </c>
      <c r="J152" s="61" t="s">
        <v>7</v>
      </c>
      <c r="K152" s="61"/>
      <c r="L152" s="61" t="s">
        <v>6</v>
      </c>
      <c r="M152" s="61" t="s">
        <v>7</v>
      </c>
      <c r="N152" s="61" t="s">
        <v>6</v>
      </c>
      <c r="O152" s="61" t="s">
        <v>7</v>
      </c>
    </row>
    <row r="153" spans="1:16" s="18" customFormat="1" ht="11.4" x14ac:dyDescent="0.2">
      <c r="A153" s="62">
        <v>1</v>
      </c>
      <c r="B153" s="63" t="s">
        <v>8</v>
      </c>
      <c r="C153" s="64">
        <v>26</v>
      </c>
      <c r="D153" s="64">
        <v>0</v>
      </c>
      <c r="E153" s="64"/>
      <c r="F153" s="64">
        <v>22</v>
      </c>
      <c r="G153" s="64">
        <v>3</v>
      </c>
      <c r="H153" s="64"/>
      <c r="I153" s="64">
        <v>24</v>
      </c>
      <c r="J153" s="64">
        <v>2</v>
      </c>
      <c r="K153" s="64"/>
      <c r="L153" s="64">
        <v>25</v>
      </c>
      <c r="M153" s="64">
        <v>1</v>
      </c>
      <c r="N153" s="64">
        <v>22</v>
      </c>
      <c r="O153" s="64">
        <v>2</v>
      </c>
    </row>
    <row r="154" spans="1:16" s="18" customFormat="1" ht="11.4" x14ac:dyDescent="0.2">
      <c r="A154" s="37">
        <v>2</v>
      </c>
      <c r="B154" s="38" t="s">
        <v>9</v>
      </c>
      <c r="C154" s="36">
        <v>51</v>
      </c>
      <c r="D154" s="36">
        <v>5</v>
      </c>
      <c r="E154" s="36"/>
      <c r="F154" s="36">
        <v>56</v>
      </c>
      <c r="G154" s="36">
        <v>12</v>
      </c>
      <c r="H154" s="36"/>
      <c r="I154" s="36">
        <v>54</v>
      </c>
      <c r="J154" s="36">
        <v>10</v>
      </c>
      <c r="K154" s="36"/>
      <c r="L154" s="36">
        <v>65</v>
      </c>
      <c r="M154" s="36">
        <v>11</v>
      </c>
      <c r="N154" s="36">
        <v>66</v>
      </c>
      <c r="O154" s="36">
        <v>17</v>
      </c>
    </row>
    <row r="155" spans="1:16" s="18" customFormat="1" ht="11.4" x14ac:dyDescent="0.2">
      <c r="A155" s="37">
        <v>3</v>
      </c>
      <c r="B155" s="38" t="s">
        <v>10</v>
      </c>
      <c r="C155" s="36">
        <v>30</v>
      </c>
      <c r="D155" s="36">
        <v>10</v>
      </c>
      <c r="E155" s="36"/>
      <c r="F155" s="36">
        <v>28</v>
      </c>
      <c r="G155" s="36">
        <v>8</v>
      </c>
      <c r="H155" s="36"/>
      <c r="I155" s="36">
        <v>22</v>
      </c>
      <c r="J155" s="36">
        <v>7</v>
      </c>
      <c r="K155" s="36"/>
      <c r="L155" s="36">
        <v>22</v>
      </c>
      <c r="M155" s="36">
        <v>11</v>
      </c>
      <c r="N155" s="36">
        <v>31</v>
      </c>
      <c r="O155" s="36">
        <v>9</v>
      </c>
    </row>
    <row r="156" spans="1:16" s="18" customFormat="1" ht="11.4" x14ac:dyDescent="0.2">
      <c r="A156" s="37">
        <v>4</v>
      </c>
      <c r="B156" s="38" t="s">
        <v>11</v>
      </c>
      <c r="C156" s="36">
        <v>8</v>
      </c>
      <c r="D156" s="36">
        <v>1</v>
      </c>
      <c r="E156" s="36"/>
      <c r="F156" s="36">
        <v>8</v>
      </c>
      <c r="G156" s="36">
        <v>2</v>
      </c>
      <c r="H156" s="36"/>
      <c r="I156" s="36">
        <v>8</v>
      </c>
      <c r="J156" s="36">
        <v>2</v>
      </c>
      <c r="K156" s="36"/>
      <c r="L156" s="36">
        <v>8</v>
      </c>
      <c r="M156" s="36">
        <v>2</v>
      </c>
      <c r="N156" s="36">
        <v>10</v>
      </c>
      <c r="O156" s="36">
        <v>2</v>
      </c>
    </row>
    <row r="157" spans="1:16" s="18" customFormat="1" ht="11.4" x14ac:dyDescent="0.2">
      <c r="A157" s="37">
        <v>5</v>
      </c>
      <c r="B157" s="38" t="s">
        <v>12</v>
      </c>
      <c r="C157" s="36">
        <v>5</v>
      </c>
      <c r="D157" s="36">
        <v>2</v>
      </c>
      <c r="E157" s="36"/>
      <c r="F157" s="36">
        <v>6</v>
      </c>
      <c r="G157" s="36">
        <v>1</v>
      </c>
      <c r="H157" s="36"/>
      <c r="I157" s="36">
        <v>6</v>
      </c>
      <c r="J157" s="36">
        <v>1</v>
      </c>
      <c r="K157" s="36"/>
      <c r="L157" s="36">
        <v>7</v>
      </c>
      <c r="M157" s="36">
        <v>0</v>
      </c>
      <c r="N157" s="36">
        <v>7</v>
      </c>
      <c r="O157" s="36">
        <v>0</v>
      </c>
    </row>
    <row r="158" spans="1:16" s="18" customFormat="1" ht="11.4" x14ac:dyDescent="0.2">
      <c r="A158" s="37">
        <v>6</v>
      </c>
      <c r="B158" s="38" t="s">
        <v>13</v>
      </c>
      <c r="C158" s="65">
        <v>0</v>
      </c>
      <c r="D158" s="65">
        <v>0</v>
      </c>
      <c r="E158" s="65"/>
      <c r="F158" s="65">
        <v>0</v>
      </c>
      <c r="G158" s="65">
        <v>0</v>
      </c>
      <c r="H158" s="65"/>
      <c r="I158" s="65">
        <v>0</v>
      </c>
      <c r="J158" s="65">
        <v>0</v>
      </c>
      <c r="K158" s="65"/>
      <c r="L158" s="65">
        <v>0</v>
      </c>
      <c r="M158" s="65">
        <v>0</v>
      </c>
      <c r="N158" s="65">
        <v>0</v>
      </c>
      <c r="O158" s="65">
        <v>0</v>
      </c>
    </row>
    <row r="159" spans="1:16" s="18" customFormat="1" ht="11.4" x14ac:dyDescent="0.2">
      <c r="A159" s="66">
        <v>7</v>
      </c>
      <c r="B159" s="67" t="s">
        <v>14</v>
      </c>
      <c r="C159" s="77">
        <v>0</v>
      </c>
      <c r="D159" s="77">
        <v>0</v>
      </c>
      <c r="E159" s="77"/>
      <c r="F159" s="77">
        <v>0</v>
      </c>
      <c r="G159" s="77">
        <v>0</v>
      </c>
      <c r="H159" s="77"/>
      <c r="I159" s="77">
        <v>0</v>
      </c>
      <c r="J159" s="77">
        <v>0</v>
      </c>
      <c r="K159" s="77"/>
      <c r="L159" s="77">
        <v>0</v>
      </c>
      <c r="M159" s="77">
        <v>0</v>
      </c>
      <c r="N159" s="77">
        <v>0</v>
      </c>
      <c r="O159" s="77">
        <v>0</v>
      </c>
    </row>
    <row r="160" spans="1:16" s="16" customFormat="1" ht="11.4" x14ac:dyDescent="0.2">
      <c r="A160" s="42"/>
      <c r="B160" s="43" t="s">
        <v>40</v>
      </c>
      <c r="C160" s="69">
        <f>SUM(C153:C159)</f>
        <v>120</v>
      </c>
      <c r="D160" s="69">
        <f>SUM(D153:D159)</f>
        <v>18</v>
      </c>
      <c r="E160" s="69"/>
      <c r="F160" s="69">
        <f>SUM(F153:F159)</f>
        <v>120</v>
      </c>
      <c r="G160" s="69">
        <f>SUM(G153:G159)</f>
        <v>26</v>
      </c>
      <c r="H160" s="69"/>
      <c r="I160" s="69">
        <f>SUM(I153:I159)</f>
        <v>114</v>
      </c>
      <c r="J160" s="69">
        <f>SUM(J153:J159)</f>
        <v>22</v>
      </c>
      <c r="K160" s="69"/>
      <c r="L160" s="69">
        <f>SUM(L153:L159)</f>
        <v>127</v>
      </c>
      <c r="M160" s="69">
        <f>SUM(M153:M159)</f>
        <v>25</v>
      </c>
      <c r="N160" s="69">
        <f>SUM(N153:N159)</f>
        <v>136</v>
      </c>
      <c r="O160" s="69">
        <f>SUM(O153:O159)</f>
        <v>30</v>
      </c>
    </row>
    <row r="161" spans="1:16" s="18" customFormat="1" ht="12" x14ac:dyDescent="0.25">
      <c r="A161" s="70"/>
      <c r="B161" s="70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</row>
    <row r="162" spans="1:16" x14ac:dyDescent="0.25">
      <c r="A162" s="29"/>
      <c r="B162" s="72" t="s">
        <v>18</v>
      </c>
      <c r="C162" s="78"/>
      <c r="D162" s="78">
        <f>+C160+D160</f>
        <v>138</v>
      </c>
      <c r="E162" s="78"/>
      <c r="F162" s="78"/>
      <c r="G162" s="78">
        <f>+F160+G160</f>
        <v>146</v>
      </c>
      <c r="H162" s="78"/>
      <c r="I162" s="78"/>
      <c r="J162" s="78">
        <f>+I160+J160</f>
        <v>136</v>
      </c>
      <c r="K162" s="78"/>
      <c r="L162" s="78"/>
      <c r="M162" s="78">
        <f>+L160+M160</f>
        <v>152</v>
      </c>
      <c r="N162" s="78"/>
      <c r="O162" s="78">
        <f>+N160+O160</f>
        <v>166</v>
      </c>
    </row>
    <row r="163" spans="1:16" x14ac:dyDescent="0.25">
      <c r="A163" s="57"/>
      <c r="B163" s="24" t="str">
        <f>B3</f>
        <v>Fall 2013 and Fall 2014</v>
      </c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3"/>
    </row>
    <row r="164" spans="1:16" ht="13.8" thickBot="1" x14ac:dyDescent="0.3">
      <c r="A164" s="26"/>
      <c r="B164" s="26" t="s">
        <v>37</v>
      </c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3"/>
    </row>
    <row r="165" spans="1:16" ht="13.8" thickTop="1" x14ac:dyDescent="0.25">
      <c r="A165" s="29"/>
      <c r="B165" s="29"/>
      <c r="P165" s="3"/>
    </row>
    <row r="166" spans="1:16" s="21" customFormat="1" x14ac:dyDescent="0.25">
      <c r="A166" s="59"/>
      <c r="B166" s="29"/>
      <c r="C166" s="30"/>
      <c r="D166" s="31" t="str">
        <f>D6</f>
        <v>On 9/30/09</v>
      </c>
      <c r="E166" s="31"/>
      <c r="F166" s="30"/>
      <c r="G166" s="31" t="str">
        <f>G6</f>
        <v>On 9/30/10</v>
      </c>
      <c r="H166" s="31"/>
      <c r="I166" s="30"/>
      <c r="J166" s="31" t="str">
        <f>J6</f>
        <v>On 9/30/12</v>
      </c>
      <c r="K166" s="31"/>
      <c r="L166" s="30"/>
      <c r="M166" s="31" t="str">
        <f>M6</f>
        <v>On 9/30/13</v>
      </c>
      <c r="N166" s="30"/>
      <c r="O166" s="31" t="str">
        <f>O6</f>
        <v>On 9/30/14</v>
      </c>
      <c r="P166" s="20"/>
    </row>
    <row r="167" spans="1:16" x14ac:dyDescent="0.25">
      <c r="A167" s="32" t="s">
        <v>16</v>
      </c>
      <c r="C167" s="61" t="s">
        <v>6</v>
      </c>
      <c r="D167" s="61" t="s">
        <v>7</v>
      </c>
      <c r="E167" s="61"/>
      <c r="F167" s="61" t="s">
        <v>6</v>
      </c>
      <c r="G167" s="61" t="s">
        <v>7</v>
      </c>
      <c r="H167" s="61"/>
      <c r="I167" s="61" t="s">
        <v>6</v>
      </c>
      <c r="J167" s="61" t="s">
        <v>7</v>
      </c>
      <c r="K167" s="61"/>
      <c r="L167" s="61" t="s">
        <v>6</v>
      </c>
      <c r="M167" s="61" t="s">
        <v>7</v>
      </c>
      <c r="N167" s="61" t="s">
        <v>6</v>
      </c>
      <c r="O167" s="61" t="s">
        <v>7</v>
      </c>
      <c r="P167" s="3"/>
    </row>
    <row r="168" spans="1:16" s="18" customFormat="1" ht="11.4" x14ac:dyDescent="0.2">
      <c r="A168" s="62">
        <v>1</v>
      </c>
      <c r="B168" s="63" t="s">
        <v>8</v>
      </c>
      <c r="C168" s="64">
        <v>377</v>
      </c>
      <c r="D168" s="64">
        <v>13</v>
      </c>
      <c r="E168" s="64"/>
      <c r="F168" s="64">
        <v>377</v>
      </c>
      <c r="G168" s="64">
        <v>12</v>
      </c>
      <c r="H168" s="64"/>
      <c r="I168" s="64">
        <v>388</v>
      </c>
      <c r="J168" s="64">
        <v>12</v>
      </c>
      <c r="K168" s="64"/>
      <c r="L168" s="64">
        <v>420</v>
      </c>
      <c r="M168" s="64">
        <v>10</v>
      </c>
      <c r="N168" s="64">
        <v>461</v>
      </c>
      <c r="O168" s="64">
        <v>8</v>
      </c>
      <c r="P168" s="19"/>
    </row>
    <row r="169" spans="1:16" s="18" customFormat="1" ht="11.4" x14ac:dyDescent="0.2">
      <c r="A169" s="37">
        <v>2</v>
      </c>
      <c r="B169" s="38" t="s">
        <v>9</v>
      </c>
      <c r="C169" s="36">
        <v>0</v>
      </c>
      <c r="D169" s="65">
        <v>0</v>
      </c>
      <c r="E169" s="65"/>
      <c r="F169" s="36">
        <v>0</v>
      </c>
      <c r="G169" s="65">
        <v>0</v>
      </c>
      <c r="H169" s="65"/>
      <c r="I169" s="36">
        <v>1</v>
      </c>
      <c r="J169" s="65">
        <v>0</v>
      </c>
      <c r="K169" s="65"/>
      <c r="L169" s="36">
        <v>0</v>
      </c>
      <c r="M169" s="65">
        <v>0</v>
      </c>
      <c r="N169" s="36">
        <v>0</v>
      </c>
      <c r="O169" s="65">
        <v>0</v>
      </c>
      <c r="P169" s="19"/>
    </row>
    <row r="170" spans="1:16" s="18" customFormat="1" ht="11.4" x14ac:dyDescent="0.2">
      <c r="A170" s="37">
        <v>3</v>
      </c>
      <c r="B170" s="38" t="s">
        <v>10</v>
      </c>
      <c r="C170" s="36">
        <v>2452</v>
      </c>
      <c r="D170" s="36">
        <v>563</v>
      </c>
      <c r="E170" s="36"/>
      <c r="F170" s="36">
        <v>2586</v>
      </c>
      <c r="G170" s="36">
        <v>558</v>
      </c>
      <c r="H170" s="36"/>
      <c r="I170" s="36">
        <v>2875</v>
      </c>
      <c r="J170" s="36">
        <v>520</v>
      </c>
      <c r="K170" s="36"/>
      <c r="L170" s="36">
        <v>3030</v>
      </c>
      <c r="M170" s="36">
        <v>538</v>
      </c>
      <c r="N170" s="36">
        <v>3286</v>
      </c>
      <c r="O170" s="36">
        <v>553</v>
      </c>
      <c r="P170" s="19"/>
    </row>
    <row r="171" spans="1:16" s="18" customFormat="1" ht="11.4" x14ac:dyDescent="0.2">
      <c r="A171" s="37">
        <v>4</v>
      </c>
      <c r="B171" s="38" t="s">
        <v>11</v>
      </c>
      <c r="C171" s="36">
        <v>798</v>
      </c>
      <c r="D171" s="36">
        <v>164</v>
      </c>
      <c r="E171" s="36"/>
      <c r="F171" s="36">
        <v>804</v>
      </c>
      <c r="G171" s="36">
        <v>158</v>
      </c>
      <c r="H171" s="36"/>
      <c r="I171" s="36">
        <v>844</v>
      </c>
      <c r="J171" s="36">
        <v>131</v>
      </c>
      <c r="K171" s="36"/>
      <c r="L171" s="36">
        <v>857</v>
      </c>
      <c r="M171" s="36">
        <v>124</v>
      </c>
      <c r="N171" s="36">
        <v>966</v>
      </c>
      <c r="O171" s="36">
        <v>141</v>
      </c>
      <c r="P171" s="19"/>
    </row>
    <row r="172" spans="1:16" s="18" customFormat="1" ht="11.4" x14ac:dyDescent="0.2">
      <c r="A172" s="37">
        <v>5</v>
      </c>
      <c r="B172" s="38" t="s">
        <v>12</v>
      </c>
      <c r="C172" s="36">
        <v>1201</v>
      </c>
      <c r="D172" s="36">
        <v>212</v>
      </c>
      <c r="E172" s="36"/>
      <c r="F172" s="36">
        <v>1204</v>
      </c>
      <c r="G172" s="36">
        <v>211</v>
      </c>
      <c r="H172" s="36"/>
      <c r="I172" s="36">
        <v>1265</v>
      </c>
      <c r="J172" s="36">
        <v>196</v>
      </c>
      <c r="K172" s="36"/>
      <c r="L172" s="36">
        <v>1343</v>
      </c>
      <c r="M172" s="36">
        <v>187</v>
      </c>
      <c r="N172" s="36">
        <v>1403</v>
      </c>
      <c r="O172" s="36">
        <v>219</v>
      </c>
      <c r="P172" s="19"/>
    </row>
    <row r="173" spans="1:16" s="18" customFormat="1" ht="11.4" x14ac:dyDescent="0.2">
      <c r="A173" s="37">
        <v>6</v>
      </c>
      <c r="B173" s="38" t="s">
        <v>13</v>
      </c>
      <c r="C173" s="36">
        <v>3</v>
      </c>
      <c r="D173" s="65">
        <v>0</v>
      </c>
      <c r="E173" s="65"/>
      <c r="F173" s="36">
        <v>3</v>
      </c>
      <c r="G173" s="65">
        <v>0</v>
      </c>
      <c r="H173" s="65"/>
      <c r="I173" s="36">
        <v>3</v>
      </c>
      <c r="J173" s="65">
        <v>0</v>
      </c>
      <c r="K173" s="65"/>
      <c r="L173" s="36">
        <v>3</v>
      </c>
      <c r="M173" s="65">
        <v>0</v>
      </c>
      <c r="N173" s="36">
        <v>3</v>
      </c>
      <c r="O173" s="65">
        <v>0</v>
      </c>
      <c r="P173" s="19"/>
    </row>
    <row r="174" spans="1:16" s="18" customFormat="1" ht="11.4" x14ac:dyDescent="0.2">
      <c r="A174" s="66">
        <v>7</v>
      </c>
      <c r="B174" s="67" t="s">
        <v>14</v>
      </c>
      <c r="C174" s="68">
        <v>652</v>
      </c>
      <c r="D174" s="68">
        <v>338</v>
      </c>
      <c r="E174" s="68"/>
      <c r="F174" s="68">
        <v>627</v>
      </c>
      <c r="G174" s="68">
        <v>329</v>
      </c>
      <c r="H174" s="68"/>
      <c r="I174" s="68">
        <v>649</v>
      </c>
      <c r="J174" s="68">
        <v>404</v>
      </c>
      <c r="K174" s="68"/>
      <c r="L174" s="68">
        <v>662</v>
      </c>
      <c r="M174" s="68">
        <v>413</v>
      </c>
      <c r="N174" s="68">
        <v>676</v>
      </c>
      <c r="O174" s="68">
        <v>441</v>
      </c>
      <c r="P174" s="19"/>
    </row>
    <row r="175" spans="1:16" s="16" customFormat="1" ht="11.4" x14ac:dyDescent="0.2">
      <c r="A175" s="42"/>
      <c r="B175" s="43" t="s">
        <v>40</v>
      </c>
      <c r="C175" s="79">
        <f>SUM(C168:C174)</f>
        <v>5483</v>
      </c>
      <c r="D175" s="79">
        <f>SUM(D168:D174)</f>
        <v>1290</v>
      </c>
      <c r="E175" s="79"/>
      <c r="F175" s="79">
        <f>SUM(F168:F174)</f>
        <v>5601</v>
      </c>
      <c r="G175" s="79">
        <f>SUM(G168:G174)</f>
        <v>1268</v>
      </c>
      <c r="H175" s="79"/>
      <c r="I175" s="79">
        <f>SUM(I168:I174)</f>
        <v>6025</v>
      </c>
      <c r="J175" s="79">
        <f>SUM(J168:J174)</f>
        <v>1263</v>
      </c>
      <c r="K175" s="79"/>
      <c r="L175" s="79">
        <f>SUM(L168:L174)</f>
        <v>6315</v>
      </c>
      <c r="M175" s="79">
        <f>SUM(M168:M174)</f>
        <v>1272</v>
      </c>
      <c r="N175" s="79">
        <f>SUM(N168:N174)</f>
        <v>6795</v>
      </c>
      <c r="O175" s="79">
        <f>SUM(O168:O174)</f>
        <v>1362</v>
      </c>
      <c r="P175" s="17"/>
    </row>
    <row r="176" spans="1:16" s="18" customFormat="1" ht="12" x14ac:dyDescent="0.25">
      <c r="A176" s="70"/>
      <c r="B176" s="70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19"/>
    </row>
    <row r="177" spans="1:16" s="2" customFormat="1" x14ac:dyDescent="0.25">
      <c r="A177" s="29"/>
      <c r="B177" s="72" t="s">
        <v>18</v>
      </c>
      <c r="C177" s="81"/>
      <c r="D177" s="81">
        <f>+C175+D175</f>
        <v>6773</v>
      </c>
      <c r="E177" s="81"/>
      <c r="F177" s="81"/>
      <c r="G177" s="81">
        <f>+F175+G175</f>
        <v>6869</v>
      </c>
      <c r="H177" s="81"/>
      <c r="I177" s="81"/>
      <c r="J177" s="81">
        <f>+I175+J175</f>
        <v>7288</v>
      </c>
      <c r="K177" s="81"/>
      <c r="L177" s="81"/>
      <c r="M177" s="81">
        <f>+L175+M175</f>
        <v>7587</v>
      </c>
      <c r="N177" s="81"/>
      <c r="O177" s="81">
        <f>+N175+O175</f>
        <v>8157</v>
      </c>
      <c r="P177" s="15"/>
    </row>
    <row r="178" spans="1:16" ht="24.9" customHeight="1" x14ac:dyDescent="0.25">
      <c r="A178" s="29"/>
      <c r="B178" s="29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3"/>
    </row>
    <row r="179" spans="1:16" s="13" customFormat="1" x14ac:dyDescent="0.25">
      <c r="A179" s="59"/>
      <c r="B179" s="82"/>
      <c r="C179" s="30"/>
      <c r="D179" s="31" t="str">
        <f>D6</f>
        <v>On 9/30/09</v>
      </c>
      <c r="E179" s="31"/>
      <c r="F179" s="30"/>
      <c r="G179" s="31" t="str">
        <f>G6</f>
        <v>On 9/30/10</v>
      </c>
      <c r="H179" s="31"/>
      <c r="I179" s="30"/>
      <c r="J179" s="31" t="str">
        <f>J6</f>
        <v>On 9/30/12</v>
      </c>
      <c r="K179" s="31"/>
      <c r="L179" s="30"/>
      <c r="M179" s="31" t="str">
        <f>M6</f>
        <v>On 9/30/13</v>
      </c>
      <c r="N179" s="30"/>
      <c r="O179" s="31" t="str">
        <f>O6</f>
        <v>On 9/30/14</v>
      </c>
    </row>
    <row r="180" spans="1:16" s="13" customFormat="1" x14ac:dyDescent="0.25">
      <c r="A180" s="32" t="s">
        <v>39</v>
      </c>
      <c r="B180" s="83"/>
      <c r="C180" s="61" t="s">
        <v>6</v>
      </c>
      <c r="D180" s="61" t="s">
        <v>7</v>
      </c>
      <c r="E180" s="61"/>
      <c r="F180" s="61" t="s">
        <v>6</v>
      </c>
      <c r="G180" s="61" t="s">
        <v>7</v>
      </c>
      <c r="H180" s="61"/>
      <c r="I180" s="61" t="s">
        <v>6</v>
      </c>
      <c r="J180" s="61" t="s">
        <v>7</v>
      </c>
      <c r="K180" s="61"/>
      <c r="L180" s="61" t="s">
        <v>6</v>
      </c>
      <c r="M180" s="61" t="s">
        <v>7</v>
      </c>
      <c r="N180" s="61" t="s">
        <v>6</v>
      </c>
      <c r="O180" s="61" t="s">
        <v>7</v>
      </c>
    </row>
    <row r="181" spans="1:16" s="18" customFormat="1" ht="11.4" x14ac:dyDescent="0.2">
      <c r="A181" s="62">
        <v>1</v>
      </c>
      <c r="B181" s="63" t="s">
        <v>8</v>
      </c>
      <c r="C181" s="64">
        <v>135</v>
      </c>
      <c r="D181" s="64">
        <v>11</v>
      </c>
      <c r="E181" s="64"/>
      <c r="F181" s="64">
        <v>154</v>
      </c>
      <c r="G181" s="64">
        <v>14</v>
      </c>
      <c r="H181" s="64"/>
      <c r="I181" s="64">
        <v>167</v>
      </c>
      <c r="J181" s="64">
        <v>15</v>
      </c>
      <c r="K181" s="64"/>
      <c r="L181" s="64">
        <v>163</v>
      </c>
      <c r="M181" s="64">
        <v>18</v>
      </c>
      <c r="N181" s="64">
        <v>159</v>
      </c>
      <c r="O181" s="64">
        <v>18</v>
      </c>
    </row>
    <row r="182" spans="1:16" s="18" customFormat="1" ht="11.4" x14ac:dyDescent="0.2">
      <c r="A182" s="37">
        <v>2</v>
      </c>
      <c r="B182" s="38" t="s">
        <v>9</v>
      </c>
      <c r="C182" s="36">
        <v>1</v>
      </c>
      <c r="D182" s="65">
        <v>0</v>
      </c>
      <c r="E182" s="65"/>
      <c r="F182" s="36">
        <v>3</v>
      </c>
      <c r="G182" s="65">
        <v>0</v>
      </c>
      <c r="H182" s="65"/>
      <c r="I182" s="36">
        <v>4</v>
      </c>
      <c r="J182" s="65">
        <v>0</v>
      </c>
      <c r="K182" s="65"/>
      <c r="L182" s="36">
        <v>4</v>
      </c>
      <c r="M182" s="65">
        <v>0</v>
      </c>
      <c r="N182" s="36">
        <v>4</v>
      </c>
      <c r="O182" s="65">
        <v>0</v>
      </c>
    </row>
    <row r="183" spans="1:16" s="18" customFormat="1" ht="11.4" x14ac:dyDescent="0.2">
      <c r="A183" s="37">
        <v>3</v>
      </c>
      <c r="B183" s="38" t="s">
        <v>10</v>
      </c>
      <c r="C183" s="36">
        <v>98</v>
      </c>
      <c r="D183" s="36">
        <v>9</v>
      </c>
      <c r="E183" s="36"/>
      <c r="F183" s="36">
        <v>110</v>
      </c>
      <c r="G183" s="36">
        <v>12</v>
      </c>
      <c r="H183" s="36"/>
      <c r="I183" s="36">
        <v>161</v>
      </c>
      <c r="J183" s="36">
        <v>10</v>
      </c>
      <c r="K183" s="36"/>
      <c r="L183" s="36">
        <v>168</v>
      </c>
      <c r="M183" s="36">
        <v>10</v>
      </c>
      <c r="N183" s="36">
        <v>178</v>
      </c>
      <c r="O183" s="36">
        <v>7</v>
      </c>
    </row>
    <row r="184" spans="1:16" s="18" customFormat="1" ht="11.4" x14ac:dyDescent="0.2">
      <c r="A184" s="37">
        <v>4</v>
      </c>
      <c r="B184" s="38" t="s">
        <v>11</v>
      </c>
      <c r="C184" s="36">
        <v>40</v>
      </c>
      <c r="D184" s="36">
        <v>7</v>
      </c>
      <c r="E184" s="36"/>
      <c r="F184" s="36">
        <v>42</v>
      </c>
      <c r="G184" s="36">
        <v>5</v>
      </c>
      <c r="H184" s="36"/>
      <c r="I184" s="36">
        <v>64</v>
      </c>
      <c r="J184" s="36">
        <v>8</v>
      </c>
      <c r="K184" s="36"/>
      <c r="L184" s="36">
        <v>68</v>
      </c>
      <c r="M184" s="36">
        <v>12</v>
      </c>
      <c r="N184" s="36">
        <v>76</v>
      </c>
      <c r="O184" s="36">
        <v>11</v>
      </c>
    </row>
    <row r="185" spans="1:16" s="18" customFormat="1" ht="11.4" x14ac:dyDescent="0.2">
      <c r="A185" s="37">
        <v>5</v>
      </c>
      <c r="B185" s="38" t="s">
        <v>12</v>
      </c>
      <c r="C185" s="36">
        <v>7</v>
      </c>
      <c r="D185" s="36">
        <v>2</v>
      </c>
      <c r="E185" s="36"/>
      <c r="F185" s="36">
        <v>7</v>
      </c>
      <c r="G185" s="36">
        <v>3</v>
      </c>
      <c r="H185" s="36"/>
      <c r="I185" s="36">
        <v>8</v>
      </c>
      <c r="J185" s="36">
        <v>2</v>
      </c>
      <c r="K185" s="36"/>
      <c r="L185" s="36">
        <v>10</v>
      </c>
      <c r="M185" s="36">
        <v>2</v>
      </c>
      <c r="N185" s="36">
        <v>4</v>
      </c>
      <c r="O185" s="36">
        <v>2</v>
      </c>
    </row>
    <row r="186" spans="1:16" s="18" customFormat="1" ht="11.4" x14ac:dyDescent="0.2">
      <c r="A186" s="37">
        <v>6</v>
      </c>
      <c r="B186" s="38" t="s">
        <v>13</v>
      </c>
      <c r="C186" s="65">
        <v>0</v>
      </c>
      <c r="D186" s="65">
        <v>0</v>
      </c>
      <c r="E186" s="65"/>
      <c r="F186" s="65">
        <v>0</v>
      </c>
      <c r="G186" s="65">
        <v>0</v>
      </c>
      <c r="H186" s="65"/>
      <c r="I186" s="65">
        <v>0</v>
      </c>
      <c r="J186" s="65">
        <v>0</v>
      </c>
      <c r="K186" s="65"/>
      <c r="L186" s="65">
        <v>0</v>
      </c>
      <c r="M186" s="65">
        <v>0</v>
      </c>
      <c r="N186" s="65">
        <v>0</v>
      </c>
      <c r="O186" s="65">
        <v>0</v>
      </c>
    </row>
    <row r="187" spans="1:16" s="18" customFormat="1" ht="11.4" x14ac:dyDescent="0.2">
      <c r="A187" s="66">
        <v>7</v>
      </c>
      <c r="B187" s="67" t="s">
        <v>14</v>
      </c>
      <c r="C187" s="68">
        <v>1</v>
      </c>
      <c r="D187" s="68">
        <v>0</v>
      </c>
      <c r="E187" s="68"/>
      <c r="F187" s="68">
        <v>2</v>
      </c>
      <c r="G187" s="68">
        <v>0</v>
      </c>
      <c r="H187" s="68"/>
      <c r="I187" s="68">
        <v>2</v>
      </c>
      <c r="J187" s="68">
        <v>0</v>
      </c>
      <c r="K187" s="68"/>
      <c r="L187" s="68">
        <v>2</v>
      </c>
      <c r="M187" s="68">
        <v>0</v>
      </c>
      <c r="N187" s="68">
        <v>3</v>
      </c>
      <c r="O187" s="68">
        <v>0</v>
      </c>
    </row>
    <row r="188" spans="1:16" s="16" customFormat="1" ht="11.4" x14ac:dyDescent="0.2">
      <c r="A188" s="42"/>
      <c r="B188" s="43" t="s">
        <v>40</v>
      </c>
      <c r="C188" s="69">
        <f>SUM(C181:C187)</f>
        <v>282</v>
      </c>
      <c r="D188" s="69">
        <f>SUM(D181:D187)</f>
        <v>29</v>
      </c>
      <c r="E188" s="69"/>
      <c r="F188" s="69">
        <f>SUM(F181:F187)</f>
        <v>318</v>
      </c>
      <c r="G188" s="69">
        <f>SUM(G181:G187)</f>
        <v>34</v>
      </c>
      <c r="H188" s="69"/>
      <c r="I188" s="69">
        <f>SUM(I181:I187)</f>
        <v>406</v>
      </c>
      <c r="J188" s="69">
        <f>SUM(J181:J187)</f>
        <v>35</v>
      </c>
      <c r="K188" s="69"/>
      <c r="L188" s="69">
        <f>SUM(L181:L187)</f>
        <v>415</v>
      </c>
      <c r="M188" s="69">
        <f>SUM(M181:M187)</f>
        <v>42</v>
      </c>
      <c r="N188" s="69">
        <f>SUM(N181:N187)</f>
        <v>424</v>
      </c>
      <c r="O188" s="69">
        <f>SUM(O181:O187)</f>
        <v>38</v>
      </c>
    </row>
    <row r="189" spans="1:16" s="18" customFormat="1" ht="12" x14ac:dyDescent="0.25">
      <c r="A189" s="70"/>
      <c r="B189" s="70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</row>
    <row r="190" spans="1:16" s="2" customFormat="1" x14ac:dyDescent="0.25">
      <c r="A190" s="29"/>
      <c r="B190" s="72" t="s">
        <v>18</v>
      </c>
      <c r="C190" s="73"/>
      <c r="D190" s="73">
        <f>+C188+D188</f>
        <v>311</v>
      </c>
      <c r="E190" s="73"/>
      <c r="F190" s="73"/>
      <c r="G190" s="73">
        <f>+F188+G188</f>
        <v>352</v>
      </c>
      <c r="H190" s="73"/>
      <c r="I190" s="73"/>
      <c r="J190" s="73">
        <f>+I188+J188</f>
        <v>441</v>
      </c>
      <c r="K190" s="73"/>
      <c r="L190" s="73"/>
      <c r="M190" s="73">
        <f>+L188+M188</f>
        <v>457</v>
      </c>
      <c r="N190" s="73"/>
      <c r="O190" s="73">
        <f>+N188+O188</f>
        <v>462</v>
      </c>
    </row>
    <row r="191" spans="1:16" ht="24.9" customHeight="1" x14ac:dyDescent="0.25">
      <c r="A191" s="29"/>
      <c r="B191" s="29"/>
      <c r="P191" s="3"/>
    </row>
    <row r="192" spans="1:16" s="21" customFormat="1" x14ac:dyDescent="0.25">
      <c r="A192" s="59"/>
      <c r="B192" s="54"/>
      <c r="C192" s="30"/>
      <c r="D192" s="31" t="str">
        <f>D6</f>
        <v>On 9/30/09</v>
      </c>
      <c r="E192" s="31"/>
      <c r="F192" s="30"/>
      <c r="G192" s="31" t="str">
        <f>G6</f>
        <v>On 9/30/10</v>
      </c>
      <c r="H192" s="31"/>
      <c r="I192" s="30"/>
      <c r="J192" s="31" t="str">
        <f>J6</f>
        <v>On 9/30/12</v>
      </c>
      <c r="K192" s="31"/>
      <c r="L192" s="30"/>
      <c r="M192" s="31" t="str">
        <f>M6</f>
        <v>On 9/30/13</v>
      </c>
      <c r="N192" s="30"/>
      <c r="O192" s="31" t="str">
        <f>O6</f>
        <v>On 9/30/14</v>
      </c>
      <c r="P192" s="20"/>
    </row>
    <row r="193" spans="1:16" x14ac:dyDescent="0.25">
      <c r="A193" s="32" t="s">
        <v>38</v>
      </c>
      <c r="B193" s="84"/>
      <c r="C193" s="61" t="s">
        <v>6</v>
      </c>
      <c r="D193" s="61" t="s">
        <v>7</v>
      </c>
      <c r="E193" s="61"/>
      <c r="F193" s="61" t="s">
        <v>6</v>
      </c>
      <c r="G193" s="61" t="s">
        <v>7</v>
      </c>
      <c r="H193" s="61"/>
      <c r="I193" s="61" t="s">
        <v>6</v>
      </c>
      <c r="J193" s="61" t="s">
        <v>7</v>
      </c>
      <c r="K193" s="61"/>
      <c r="L193" s="61" t="s">
        <v>6</v>
      </c>
      <c r="M193" s="61" t="s">
        <v>7</v>
      </c>
      <c r="N193" s="61" t="s">
        <v>6</v>
      </c>
      <c r="O193" s="61" t="s">
        <v>7</v>
      </c>
      <c r="P193" s="3"/>
    </row>
    <row r="194" spans="1:16" s="18" customFormat="1" ht="11.4" x14ac:dyDescent="0.2">
      <c r="A194" s="62">
        <v>1</v>
      </c>
      <c r="B194" s="63" t="s">
        <v>8</v>
      </c>
      <c r="C194" s="64">
        <v>164</v>
      </c>
      <c r="D194" s="64">
        <v>4</v>
      </c>
      <c r="E194" s="64"/>
      <c r="F194" s="64">
        <v>167</v>
      </c>
      <c r="G194" s="64">
        <v>3</v>
      </c>
      <c r="H194" s="64"/>
      <c r="I194" s="64">
        <v>171</v>
      </c>
      <c r="J194" s="64">
        <v>5</v>
      </c>
      <c r="K194" s="64"/>
      <c r="L194" s="64">
        <v>181</v>
      </c>
      <c r="M194" s="64">
        <v>3</v>
      </c>
      <c r="N194" s="64">
        <v>173</v>
      </c>
      <c r="O194" s="64">
        <v>3</v>
      </c>
      <c r="P194" s="19"/>
    </row>
    <row r="195" spans="1:16" s="18" customFormat="1" ht="11.4" x14ac:dyDescent="0.2">
      <c r="A195" s="37">
        <v>2</v>
      </c>
      <c r="B195" s="38" t="s">
        <v>9</v>
      </c>
      <c r="C195" s="36">
        <v>1</v>
      </c>
      <c r="D195" s="36">
        <v>0</v>
      </c>
      <c r="E195" s="36"/>
      <c r="F195" s="36">
        <v>3</v>
      </c>
      <c r="G195" s="36">
        <v>0</v>
      </c>
      <c r="H195" s="36"/>
      <c r="I195" s="36">
        <v>0</v>
      </c>
      <c r="J195" s="36">
        <v>0</v>
      </c>
      <c r="K195" s="36"/>
      <c r="L195" s="36">
        <v>1</v>
      </c>
      <c r="M195" s="36">
        <v>0</v>
      </c>
      <c r="N195" s="36">
        <v>0</v>
      </c>
      <c r="O195" s="36">
        <v>0</v>
      </c>
      <c r="P195" s="19"/>
    </row>
    <row r="196" spans="1:16" s="18" customFormat="1" ht="11.4" x14ac:dyDescent="0.2">
      <c r="A196" s="37">
        <v>3</v>
      </c>
      <c r="B196" s="38" t="s">
        <v>10</v>
      </c>
      <c r="C196" s="36">
        <v>144</v>
      </c>
      <c r="D196" s="36">
        <v>33</v>
      </c>
      <c r="E196" s="36"/>
      <c r="F196" s="36">
        <v>146</v>
      </c>
      <c r="G196" s="36">
        <v>30</v>
      </c>
      <c r="H196" s="36"/>
      <c r="I196" s="36">
        <v>179</v>
      </c>
      <c r="J196" s="36">
        <v>31</v>
      </c>
      <c r="K196" s="36"/>
      <c r="L196" s="36">
        <v>187</v>
      </c>
      <c r="M196" s="36">
        <v>31</v>
      </c>
      <c r="N196" s="36">
        <v>161</v>
      </c>
      <c r="O196" s="36">
        <v>27</v>
      </c>
      <c r="P196" s="19"/>
    </row>
    <row r="197" spans="1:16" s="18" customFormat="1" ht="11.4" x14ac:dyDescent="0.2">
      <c r="A197" s="37">
        <v>4</v>
      </c>
      <c r="B197" s="38" t="s">
        <v>11</v>
      </c>
      <c r="C197" s="36">
        <v>686</v>
      </c>
      <c r="D197" s="36">
        <v>45</v>
      </c>
      <c r="E197" s="36"/>
      <c r="F197" s="36">
        <v>704</v>
      </c>
      <c r="G197" s="36">
        <v>48</v>
      </c>
      <c r="H197" s="36"/>
      <c r="I197" s="36">
        <v>736</v>
      </c>
      <c r="J197" s="36">
        <v>38</v>
      </c>
      <c r="K197" s="36"/>
      <c r="L197" s="36">
        <v>772</v>
      </c>
      <c r="M197" s="36">
        <v>41</v>
      </c>
      <c r="N197" s="36">
        <v>671</v>
      </c>
      <c r="O197" s="36">
        <v>31</v>
      </c>
      <c r="P197" s="19"/>
    </row>
    <row r="198" spans="1:16" s="18" customFormat="1" ht="11.4" x14ac:dyDescent="0.2">
      <c r="A198" s="37">
        <v>5</v>
      </c>
      <c r="B198" s="38" t="s">
        <v>12</v>
      </c>
      <c r="C198" s="36">
        <v>127</v>
      </c>
      <c r="D198" s="36">
        <v>26</v>
      </c>
      <c r="E198" s="36"/>
      <c r="F198" s="36">
        <v>136</v>
      </c>
      <c r="G198" s="36">
        <v>26</v>
      </c>
      <c r="H198" s="36"/>
      <c r="I198" s="36">
        <v>160</v>
      </c>
      <c r="J198" s="36">
        <v>28</v>
      </c>
      <c r="K198" s="36"/>
      <c r="L198" s="36">
        <v>171</v>
      </c>
      <c r="M198" s="36">
        <v>23</v>
      </c>
      <c r="N198" s="36">
        <v>131</v>
      </c>
      <c r="O198" s="36">
        <v>19</v>
      </c>
      <c r="P198" s="19"/>
    </row>
    <row r="199" spans="1:16" s="18" customFormat="1" ht="11.4" x14ac:dyDescent="0.2">
      <c r="A199" s="37">
        <v>6</v>
      </c>
      <c r="B199" s="38" t="s">
        <v>13</v>
      </c>
      <c r="C199" s="65">
        <v>0</v>
      </c>
      <c r="D199" s="65">
        <v>0</v>
      </c>
      <c r="E199" s="65"/>
      <c r="F199" s="65">
        <v>0</v>
      </c>
      <c r="G199" s="65">
        <v>0</v>
      </c>
      <c r="H199" s="65"/>
      <c r="I199" s="65">
        <v>0</v>
      </c>
      <c r="J199" s="65">
        <v>0</v>
      </c>
      <c r="K199" s="65"/>
      <c r="L199" s="65">
        <v>0</v>
      </c>
      <c r="M199" s="65">
        <v>0</v>
      </c>
      <c r="N199" s="65">
        <v>0</v>
      </c>
      <c r="O199" s="65">
        <v>0</v>
      </c>
      <c r="P199" s="19"/>
    </row>
    <row r="200" spans="1:16" s="18" customFormat="1" ht="11.4" x14ac:dyDescent="0.2">
      <c r="A200" s="66">
        <v>7</v>
      </c>
      <c r="B200" s="67" t="s">
        <v>14</v>
      </c>
      <c r="C200" s="68">
        <v>9</v>
      </c>
      <c r="D200" s="68">
        <v>1</v>
      </c>
      <c r="E200" s="68"/>
      <c r="F200" s="68">
        <v>11</v>
      </c>
      <c r="G200" s="68">
        <v>0</v>
      </c>
      <c r="H200" s="68"/>
      <c r="I200" s="68">
        <v>1</v>
      </c>
      <c r="J200" s="68">
        <v>0</v>
      </c>
      <c r="K200" s="68"/>
      <c r="L200" s="68">
        <v>0</v>
      </c>
      <c r="M200" s="68">
        <v>0</v>
      </c>
      <c r="N200" s="68">
        <v>0</v>
      </c>
      <c r="O200" s="68">
        <v>0</v>
      </c>
      <c r="P200" s="19"/>
    </row>
    <row r="201" spans="1:16" s="16" customFormat="1" ht="11.4" x14ac:dyDescent="0.2">
      <c r="A201" s="42"/>
      <c r="B201" s="43" t="s">
        <v>40</v>
      </c>
      <c r="C201" s="69">
        <f>SUM(C194:C200)</f>
        <v>1131</v>
      </c>
      <c r="D201" s="69">
        <f>SUM(D194:D200)</f>
        <v>109</v>
      </c>
      <c r="E201" s="69"/>
      <c r="F201" s="69">
        <f>SUM(F194:F200)</f>
        <v>1167</v>
      </c>
      <c r="G201" s="69">
        <f>SUM(G194:G200)</f>
        <v>107</v>
      </c>
      <c r="H201" s="69"/>
      <c r="I201" s="69">
        <f>SUM(I194:I200)</f>
        <v>1247</v>
      </c>
      <c r="J201" s="69">
        <f>SUM(J194:J200)</f>
        <v>102</v>
      </c>
      <c r="K201" s="69"/>
      <c r="L201" s="69">
        <f>SUM(L194:L200)</f>
        <v>1312</v>
      </c>
      <c r="M201" s="69">
        <f>SUM(M194:M200)</f>
        <v>98</v>
      </c>
      <c r="N201" s="69">
        <f>SUM(N194:N200)</f>
        <v>1136</v>
      </c>
      <c r="O201" s="69">
        <f>SUM(O194:O200)</f>
        <v>80</v>
      </c>
      <c r="P201" s="17"/>
    </row>
    <row r="202" spans="1:16" s="18" customFormat="1" ht="12" x14ac:dyDescent="0.25">
      <c r="A202" s="70"/>
      <c r="B202" s="70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19"/>
    </row>
    <row r="203" spans="1:16" s="2" customFormat="1" x14ac:dyDescent="0.25">
      <c r="A203" s="29"/>
      <c r="B203" s="72" t="s">
        <v>18</v>
      </c>
      <c r="C203" s="73"/>
      <c r="D203" s="73">
        <f t="shared" ref="D203" si="10">+C201+D201</f>
        <v>1240</v>
      </c>
      <c r="E203" s="73"/>
      <c r="F203" s="73"/>
      <c r="G203" s="73">
        <f>+F201+G201</f>
        <v>1274</v>
      </c>
      <c r="H203" s="73"/>
      <c r="I203" s="73"/>
      <c r="J203" s="73">
        <f>+I201+J201</f>
        <v>1349</v>
      </c>
      <c r="K203" s="73"/>
      <c r="L203" s="73"/>
      <c r="M203" s="73">
        <f>+L201+M201</f>
        <v>1410</v>
      </c>
      <c r="N203" s="73"/>
      <c r="O203" s="73">
        <f>+N201+O201</f>
        <v>1216</v>
      </c>
      <c r="P203" s="14"/>
    </row>
    <row r="204" spans="1:16" ht="24.9" customHeight="1" x14ac:dyDescent="0.25">
      <c r="A204" s="29"/>
      <c r="B204" s="29"/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3"/>
    </row>
    <row r="205" spans="1:16" s="21" customFormat="1" x14ac:dyDescent="0.25">
      <c r="A205" s="59"/>
      <c r="B205" s="29"/>
      <c r="C205" s="30"/>
      <c r="D205" s="31" t="str">
        <f>D6</f>
        <v>On 9/30/09</v>
      </c>
      <c r="E205" s="31"/>
      <c r="F205" s="30"/>
      <c r="G205" s="31" t="str">
        <f>G6</f>
        <v>On 9/30/10</v>
      </c>
      <c r="H205" s="31"/>
      <c r="I205" s="30"/>
      <c r="J205" s="31" t="str">
        <f>J6</f>
        <v>On 9/30/12</v>
      </c>
      <c r="K205" s="31"/>
      <c r="L205" s="30"/>
      <c r="M205" s="31" t="str">
        <f>M6</f>
        <v>On 9/30/13</v>
      </c>
      <c r="N205" s="30"/>
      <c r="O205" s="31" t="str">
        <f>O6</f>
        <v>On 9/30/14</v>
      </c>
    </row>
    <row r="206" spans="1:16" x14ac:dyDescent="0.25">
      <c r="A206" s="32" t="s">
        <v>45</v>
      </c>
      <c r="B206" s="84"/>
      <c r="C206" s="61" t="s">
        <v>6</v>
      </c>
      <c r="D206" s="61" t="s">
        <v>7</v>
      </c>
      <c r="E206" s="61"/>
      <c r="F206" s="61" t="s">
        <v>6</v>
      </c>
      <c r="G206" s="61" t="s">
        <v>7</v>
      </c>
      <c r="H206" s="61"/>
      <c r="I206" s="61" t="s">
        <v>6</v>
      </c>
      <c r="J206" s="61" t="s">
        <v>7</v>
      </c>
      <c r="K206" s="61"/>
      <c r="L206" s="61" t="s">
        <v>6</v>
      </c>
      <c r="M206" s="61" t="s">
        <v>7</v>
      </c>
      <c r="N206" s="61" t="s">
        <v>6</v>
      </c>
      <c r="O206" s="61" t="s">
        <v>7</v>
      </c>
    </row>
    <row r="207" spans="1:16" s="18" customFormat="1" ht="11.4" x14ac:dyDescent="0.2">
      <c r="A207" s="62">
        <v>1</v>
      </c>
      <c r="B207" s="63" t="s">
        <v>8</v>
      </c>
      <c r="C207" s="64">
        <v>15</v>
      </c>
      <c r="D207" s="64">
        <v>0</v>
      </c>
      <c r="E207" s="64"/>
      <c r="F207" s="64">
        <v>15</v>
      </c>
      <c r="G207" s="64">
        <v>0</v>
      </c>
      <c r="H207" s="64"/>
      <c r="I207" s="64">
        <v>18</v>
      </c>
      <c r="J207" s="64">
        <v>0</v>
      </c>
      <c r="K207" s="64"/>
      <c r="L207" s="64">
        <v>15</v>
      </c>
      <c r="M207" s="64">
        <v>0</v>
      </c>
      <c r="N207" s="64">
        <v>22</v>
      </c>
      <c r="O207" s="64">
        <v>0</v>
      </c>
    </row>
    <row r="208" spans="1:16" s="18" customFormat="1" ht="11.4" x14ac:dyDescent="0.2">
      <c r="A208" s="37">
        <v>2</v>
      </c>
      <c r="B208" s="38" t="s">
        <v>9</v>
      </c>
      <c r="C208" s="36">
        <v>1</v>
      </c>
      <c r="D208" s="36">
        <v>0</v>
      </c>
      <c r="E208" s="36"/>
      <c r="F208" s="36">
        <v>1</v>
      </c>
      <c r="G208" s="36">
        <v>0</v>
      </c>
      <c r="H208" s="36"/>
      <c r="I208" s="36">
        <v>1</v>
      </c>
      <c r="J208" s="36">
        <v>0</v>
      </c>
      <c r="K208" s="36"/>
      <c r="L208" s="36">
        <v>0</v>
      </c>
      <c r="M208" s="36">
        <v>0</v>
      </c>
      <c r="N208" s="36">
        <v>0</v>
      </c>
      <c r="O208" s="36">
        <v>0</v>
      </c>
    </row>
    <row r="209" spans="1:15" s="18" customFormat="1" ht="11.4" x14ac:dyDescent="0.2">
      <c r="A209" s="37">
        <v>3</v>
      </c>
      <c r="B209" s="38" t="s">
        <v>10</v>
      </c>
      <c r="C209" s="36">
        <v>3</v>
      </c>
      <c r="D209" s="36">
        <v>0</v>
      </c>
      <c r="E209" s="36"/>
      <c r="F209" s="36">
        <v>3</v>
      </c>
      <c r="G209" s="36">
        <v>0</v>
      </c>
      <c r="H209" s="36"/>
      <c r="I209" s="36">
        <v>2</v>
      </c>
      <c r="J209" s="36">
        <v>0</v>
      </c>
      <c r="K209" s="36"/>
      <c r="L209" s="36">
        <v>3</v>
      </c>
      <c r="M209" s="36">
        <v>0</v>
      </c>
      <c r="N209" s="36">
        <v>3</v>
      </c>
      <c r="O209" s="36">
        <v>0</v>
      </c>
    </row>
    <row r="210" spans="1:15" s="18" customFormat="1" ht="11.4" x14ac:dyDescent="0.2">
      <c r="A210" s="37">
        <v>4</v>
      </c>
      <c r="B210" s="38" t="s">
        <v>11</v>
      </c>
      <c r="C210" s="36">
        <v>39</v>
      </c>
      <c r="D210" s="36">
        <v>2</v>
      </c>
      <c r="E210" s="36"/>
      <c r="F210" s="36">
        <v>46</v>
      </c>
      <c r="G210" s="36">
        <v>1</v>
      </c>
      <c r="H210" s="36"/>
      <c r="I210" s="36">
        <v>51</v>
      </c>
      <c r="J210" s="36">
        <v>2</v>
      </c>
      <c r="K210" s="36"/>
      <c r="L210" s="36">
        <v>56</v>
      </c>
      <c r="M210" s="36">
        <v>3</v>
      </c>
      <c r="N210" s="36">
        <v>56</v>
      </c>
      <c r="O210" s="36">
        <v>3</v>
      </c>
    </row>
    <row r="211" spans="1:15" s="18" customFormat="1" ht="11.4" x14ac:dyDescent="0.2">
      <c r="A211" s="37">
        <v>5</v>
      </c>
      <c r="B211" s="38" t="s">
        <v>12</v>
      </c>
      <c r="C211" s="36">
        <v>8</v>
      </c>
      <c r="D211" s="36">
        <v>4</v>
      </c>
      <c r="E211" s="36"/>
      <c r="F211" s="36">
        <v>6</v>
      </c>
      <c r="G211" s="36">
        <v>4</v>
      </c>
      <c r="H211" s="36"/>
      <c r="I211" s="36">
        <v>8</v>
      </c>
      <c r="J211" s="36">
        <v>3</v>
      </c>
      <c r="K211" s="36"/>
      <c r="L211" s="36">
        <v>9</v>
      </c>
      <c r="M211" s="36">
        <v>4</v>
      </c>
      <c r="N211" s="36">
        <v>11</v>
      </c>
      <c r="O211" s="36">
        <v>7</v>
      </c>
    </row>
    <row r="212" spans="1:15" s="18" customFormat="1" ht="11.4" x14ac:dyDescent="0.2">
      <c r="A212" s="37">
        <v>6</v>
      </c>
      <c r="B212" s="38" t="s">
        <v>13</v>
      </c>
      <c r="C212" s="65">
        <v>0</v>
      </c>
      <c r="D212" s="65">
        <v>0</v>
      </c>
      <c r="E212" s="65"/>
      <c r="F212" s="65">
        <v>0</v>
      </c>
      <c r="G212" s="65">
        <v>0</v>
      </c>
      <c r="H212" s="65"/>
      <c r="I212" s="65">
        <v>0</v>
      </c>
      <c r="J212" s="65">
        <v>0</v>
      </c>
      <c r="K212" s="65"/>
      <c r="L212" s="65">
        <v>0</v>
      </c>
      <c r="M212" s="65">
        <v>0</v>
      </c>
      <c r="N212" s="65">
        <v>0</v>
      </c>
      <c r="O212" s="65">
        <v>0</v>
      </c>
    </row>
    <row r="213" spans="1:15" s="18" customFormat="1" ht="11.4" x14ac:dyDescent="0.2">
      <c r="A213" s="66">
        <v>7</v>
      </c>
      <c r="B213" s="67" t="s">
        <v>14</v>
      </c>
      <c r="C213" s="77">
        <v>50</v>
      </c>
      <c r="D213" s="77">
        <v>9</v>
      </c>
      <c r="E213" s="77"/>
      <c r="F213" s="77">
        <v>53</v>
      </c>
      <c r="G213" s="77">
        <v>9</v>
      </c>
      <c r="H213" s="77"/>
      <c r="I213" s="77">
        <v>80</v>
      </c>
      <c r="J213" s="77">
        <v>10</v>
      </c>
      <c r="K213" s="77"/>
      <c r="L213" s="77">
        <v>74</v>
      </c>
      <c r="M213" s="77">
        <v>11</v>
      </c>
      <c r="N213" s="77">
        <v>79</v>
      </c>
      <c r="O213" s="77">
        <v>12</v>
      </c>
    </row>
    <row r="214" spans="1:15" s="16" customFormat="1" ht="11.4" x14ac:dyDescent="0.2">
      <c r="A214" s="42"/>
      <c r="B214" s="43" t="s">
        <v>40</v>
      </c>
      <c r="C214" s="69">
        <f>SUM(C207:C213)</f>
        <v>116</v>
      </c>
      <c r="D214" s="69">
        <f>SUM(D207:D213)</f>
        <v>15</v>
      </c>
      <c r="E214" s="69"/>
      <c r="F214" s="69">
        <f>SUM(F207:F213)</f>
        <v>124</v>
      </c>
      <c r="G214" s="69">
        <f>SUM(G207:G213)</f>
        <v>14</v>
      </c>
      <c r="H214" s="69"/>
      <c r="I214" s="69">
        <f>SUM(I207:I213)</f>
        <v>160</v>
      </c>
      <c r="J214" s="69">
        <f>SUM(J207:J213)</f>
        <v>15</v>
      </c>
      <c r="K214" s="69"/>
      <c r="L214" s="69">
        <f>SUM(L207:L213)</f>
        <v>157</v>
      </c>
      <c r="M214" s="69">
        <f>SUM(M207:M213)</f>
        <v>18</v>
      </c>
      <c r="N214" s="69">
        <f>SUM(N207:N213)</f>
        <v>171</v>
      </c>
      <c r="O214" s="69">
        <f>SUM(O207:O213)</f>
        <v>22</v>
      </c>
    </row>
    <row r="215" spans="1:15" s="18" customFormat="1" ht="12" x14ac:dyDescent="0.25">
      <c r="A215" s="70"/>
      <c r="B215" s="70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</row>
    <row r="216" spans="1:15" s="2" customFormat="1" x14ac:dyDescent="0.25">
      <c r="A216" s="29"/>
      <c r="B216" s="72" t="s">
        <v>18</v>
      </c>
      <c r="C216" s="73"/>
      <c r="D216" s="73">
        <f t="shared" ref="D216" si="11">+C214+D214</f>
        <v>131</v>
      </c>
      <c r="E216" s="73"/>
      <c r="F216" s="73"/>
      <c r="G216" s="73">
        <f>+F214+G214</f>
        <v>138</v>
      </c>
      <c r="H216" s="73"/>
      <c r="I216" s="73"/>
      <c r="J216" s="73">
        <f>+I214+J214</f>
        <v>175</v>
      </c>
      <c r="K216" s="73"/>
      <c r="L216" s="73"/>
      <c r="M216" s="73">
        <f>+L214+M214</f>
        <v>175</v>
      </c>
      <c r="N216" s="73"/>
      <c r="O216" s="73">
        <f>+N214+O214</f>
        <v>193</v>
      </c>
    </row>
    <row r="217" spans="1:15" x14ac:dyDescent="0.25">
      <c r="A217" s="85"/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</row>
    <row r="218" spans="1:15" x14ac:dyDescent="0.25">
      <c r="A218" s="85"/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</row>
    <row r="219" spans="1:15" x14ac:dyDescent="0.25">
      <c r="A219" s="86"/>
      <c r="B219" s="87"/>
      <c r="C219" s="88"/>
      <c r="D219" s="88"/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88"/>
    </row>
    <row r="220" spans="1:15" x14ac:dyDescent="0.25">
      <c r="A220" s="86"/>
      <c r="B220" s="87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</row>
    <row r="221" spans="1:15" x14ac:dyDescent="0.25">
      <c r="A221" s="86"/>
      <c r="B221" s="87"/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</row>
    <row r="222" spans="1:15" x14ac:dyDescent="0.25">
      <c r="A222" s="86"/>
      <c r="B222" s="87"/>
      <c r="C222" s="88"/>
      <c r="D222" s="88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</row>
    <row r="223" spans="1:15" x14ac:dyDescent="0.25">
      <c r="A223" s="86"/>
      <c r="B223" s="87"/>
      <c r="C223" s="88"/>
      <c r="D223" s="88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</row>
    <row r="224" spans="1:15" x14ac:dyDescent="0.25">
      <c r="A224" s="86"/>
      <c r="B224" s="87"/>
      <c r="C224" s="88"/>
      <c r="D224" s="88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</row>
    <row r="225" spans="1:15" x14ac:dyDescent="0.25">
      <c r="A225" s="86"/>
      <c r="B225" s="87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</row>
    <row r="226" spans="1:15" x14ac:dyDescent="0.25">
      <c r="A226" s="86"/>
      <c r="B226" s="87"/>
      <c r="C226" s="88"/>
      <c r="D226" s="88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</row>
    <row r="227" spans="1:15" x14ac:dyDescent="0.25">
      <c r="A227" s="89"/>
      <c r="B227" s="89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</row>
    <row r="228" spans="1:15" x14ac:dyDescent="0.25">
      <c r="A228" s="89"/>
      <c r="B228" s="89"/>
      <c r="C228" s="88"/>
      <c r="D228" s="85"/>
      <c r="E228" s="85"/>
      <c r="F228" s="88"/>
      <c r="G228" s="85"/>
      <c r="H228" s="85"/>
      <c r="I228" s="88"/>
      <c r="J228" s="85"/>
      <c r="K228" s="85"/>
      <c r="L228" s="88"/>
      <c r="M228" s="85"/>
      <c r="N228" s="88"/>
      <c r="O228" s="85"/>
    </row>
    <row r="229" spans="1:15" x14ac:dyDescent="0.25">
      <c r="A229" s="85"/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</row>
  </sheetData>
  <phoneticPr fontId="5" type="noConversion"/>
  <printOptions horizontalCentered="1" verticalCentered="1"/>
  <pageMargins left="1" right="0.75" top="0.75" bottom="0.75" header="0.5" footer="0.5"/>
  <pageSetup firstPageNumber="11" orientation="portrait" useFirstPageNumber="1" horizontalDpi="4294967292" r:id="rId1"/>
  <headerFooter alignWithMargins="0"/>
  <rowBreaks count="3" manualBreakCount="3">
    <brk id="54" max="14" man="1"/>
    <brk id="108" max="14" man="1"/>
    <brk id="16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EEO_2yr</vt:lpstr>
      <vt:lpstr>EEO_2yr!Print_Area</vt:lpstr>
    </vt:vector>
  </TitlesOfParts>
  <Company>University of Rochester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VTF</dc:creator>
  <cp:lastModifiedBy>KB</cp:lastModifiedBy>
  <cp:lastPrinted>2014-11-12T16:06:48Z</cp:lastPrinted>
  <dcterms:created xsi:type="dcterms:W3CDTF">2001-08-23T19:02:39Z</dcterms:created>
  <dcterms:modified xsi:type="dcterms:W3CDTF">2014-11-12T16:07:03Z</dcterms:modified>
</cp:coreProperties>
</file>