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spadata\ORACS mgrs (R)\Training Grants\2017 Training Grant Presentation\"/>
    </mc:Choice>
  </mc:AlternateContent>
  <bookViews>
    <workbookView xWindow="0" yWindow="0" windowWidth="19200" windowHeight="10995" tabRatio="937" activeTab="2"/>
  </bookViews>
  <sheets>
    <sheet name="Benefits" sheetId="10" r:id="rId1"/>
    <sheet name="Benefit Rates" sheetId="9" r:id="rId2"/>
    <sheet name="ROE" sheetId="1" r:id="rId3"/>
    <sheet name="Addl ROE Lines" sheetId="33" r:id="rId4"/>
    <sheet name="Notes" sheetId="32" r:id="rId5"/>
    <sheet name="Training Grant Rebudgeting Info" sheetId="8" r:id="rId6"/>
    <sheet name="FinStat" sheetId="13" r:id="rId7"/>
    <sheet name="Indirect Calculation" sheetId="14" r:id="rId8"/>
    <sheet name="FSR_ROE" sheetId="46" r:id="rId9"/>
  </sheets>
  <definedNames>
    <definedName name="_xlnm.Print_Area" localSheetId="3">'Addl ROE Lines'!$A$1:$I$88</definedName>
    <definedName name="_xlnm.Print_Area" localSheetId="0">Benefits!$A$1:$U$48</definedName>
    <definedName name="_xlnm.Print_Area" localSheetId="6">FinStat!#REF!</definedName>
    <definedName name="_xlnm.Print_Area" localSheetId="7">'Indirect Calculation'!$A$1:$F$35</definedName>
    <definedName name="_xlnm.Print_Area" localSheetId="2">ROE!$A$1:$T$301</definedName>
  </definedNames>
  <calcPr calcId="152511"/>
</workbook>
</file>

<file path=xl/calcChain.xml><?xml version="1.0" encoding="utf-8"?>
<calcChain xmlns="http://schemas.openxmlformats.org/spreadsheetml/2006/main">
  <c r="J51" i="1" l="1"/>
  <c r="J272" i="1"/>
  <c r="J49" i="1"/>
  <c r="J47" i="1"/>
  <c r="O47" i="1"/>
  <c r="D12" i="14"/>
  <c r="D7" i="14"/>
  <c r="D6" i="14"/>
  <c r="D9" i="14"/>
  <c r="J53" i="1"/>
  <c r="J274" i="1"/>
  <c r="D27" i="14"/>
  <c r="Q40" i="10"/>
  <c r="Q39" i="10"/>
  <c r="Q38" i="10"/>
  <c r="Q37" i="10"/>
  <c r="Q36" i="10"/>
  <c r="Q35" i="10"/>
  <c r="Q34" i="10"/>
  <c r="Q33" i="10"/>
  <c r="Q32" i="10"/>
  <c r="Q31" i="10"/>
  <c r="Q30" i="10"/>
  <c r="O30" i="10"/>
  <c r="P30" i="10"/>
  <c r="N30" i="10"/>
  <c r="R30" i="10"/>
  <c r="M30" i="10"/>
  <c r="S30" i="10"/>
  <c r="P40" i="10"/>
  <c r="P39" i="10"/>
  <c r="P38" i="10"/>
  <c r="P37" i="10"/>
  <c r="P36" i="10"/>
  <c r="P35" i="10"/>
  <c r="O35" i="10"/>
  <c r="N35" i="10"/>
  <c r="R35" i="10"/>
  <c r="M35" i="10"/>
  <c r="S35" i="10"/>
  <c r="P34" i="10"/>
  <c r="P33" i="10"/>
  <c r="P32" i="10"/>
  <c r="P31" i="10"/>
  <c r="O31" i="10"/>
  <c r="N31" i="10"/>
  <c r="R31" i="10"/>
  <c r="M31" i="10"/>
  <c r="S31" i="10"/>
  <c r="O40" i="10"/>
  <c r="N40" i="10"/>
  <c r="R40" i="10"/>
  <c r="M40" i="10"/>
  <c r="S40" i="10"/>
  <c r="O39" i="10"/>
  <c r="N39" i="10"/>
  <c r="R39" i="10"/>
  <c r="M39" i="10"/>
  <c r="S39" i="10"/>
  <c r="O38" i="10"/>
  <c r="O37" i="10"/>
  <c r="O36" i="10"/>
  <c r="N36" i="10"/>
  <c r="R36" i="10"/>
  <c r="M36" i="10"/>
  <c r="S36" i="10"/>
  <c r="O34" i="10"/>
  <c r="N34" i="10"/>
  <c r="R34" i="10"/>
  <c r="M34" i="10"/>
  <c r="S34" i="10"/>
  <c r="O33" i="10"/>
  <c r="O32" i="10"/>
  <c r="O29" i="10"/>
  <c r="O41" i="10"/>
  <c r="N32" i="10"/>
  <c r="R32" i="10"/>
  <c r="M32" i="10"/>
  <c r="S32" i="10"/>
  <c r="N38" i="10"/>
  <c r="R38" i="10"/>
  <c r="M38" i="10"/>
  <c r="S38" i="10"/>
  <c r="N37" i="10"/>
  <c r="N29" i="10"/>
  <c r="N33" i="10"/>
  <c r="N41" i="10"/>
  <c r="Q29" i="10"/>
  <c r="Q41" i="10"/>
  <c r="P29" i="10"/>
  <c r="P41" i="10"/>
  <c r="M29" i="10"/>
  <c r="M33" i="10"/>
  <c r="M37" i="10"/>
  <c r="M41" i="10"/>
  <c r="Q229" i="1"/>
  <c r="Q206" i="1"/>
  <c r="Q231" i="1"/>
  <c r="Q255" i="1"/>
  <c r="Q257" i="1"/>
  <c r="Q258" i="1"/>
  <c r="M10" i="10"/>
  <c r="R10" i="10"/>
  <c r="S10" i="10"/>
  <c r="M11" i="10"/>
  <c r="R11" i="10"/>
  <c r="R12" i="10"/>
  <c r="R13" i="10"/>
  <c r="R14" i="10"/>
  <c r="R15" i="10"/>
  <c r="R16" i="10"/>
  <c r="R17" i="10"/>
  <c r="R18" i="10"/>
  <c r="R19" i="10"/>
  <c r="R20" i="10"/>
  <c r="S11" i="10"/>
  <c r="M12" i="10"/>
  <c r="S12" i="10"/>
  <c r="M13" i="10"/>
  <c r="S13" i="10"/>
  <c r="M14" i="10"/>
  <c r="S14" i="10"/>
  <c r="M15" i="10"/>
  <c r="S15" i="10"/>
  <c r="M16" i="10"/>
  <c r="S16" i="10"/>
  <c r="M17" i="10"/>
  <c r="S17" i="10"/>
  <c r="M18" i="10"/>
  <c r="M19" i="10"/>
  <c r="M20" i="10"/>
  <c r="S18" i="10"/>
  <c r="S19" i="10"/>
  <c r="I87" i="33"/>
  <c r="Q162" i="1"/>
  <c r="I68" i="33"/>
  <c r="Q152" i="1"/>
  <c r="H272" i="1"/>
  <c r="I20" i="33"/>
  <c r="Q111" i="1"/>
  <c r="Q112" i="1"/>
  <c r="D18" i="14"/>
  <c r="I50" i="33"/>
  <c r="Q135" i="1"/>
  <c r="Q136" i="1"/>
  <c r="Q141" i="1"/>
  <c r="Q143" i="1"/>
  <c r="H274" i="1"/>
  <c r="I35" i="33"/>
  <c r="Q123" i="1"/>
  <c r="Q125" i="1"/>
  <c r="H268" i="1"/>
  <c r="H270" i="1"/>
  <c r="H276" i="1"/>
  <c r="E11" i="46"/>
  <c r="E13" i="46"/>
  <c r="E41" i="10"/>
  <c r="E20" i="10"/>
  <c r="E45" i="10"/>
  <c r="F41" i="10"/>
  <c r="F20" i="10"/>
  <c r="F45" i="10"/>
  <c r="G41" i="10"/>
  <c r="G20" i="10"/>
  <c r="G45" i="10"/>
  <c r="H41" i="10"/>
  <c r="H20" i="10"/>
  <c r="H45" i="10"/>
  <c r="H46" i="10"/>
  <c r="L41" i="10"/>
  <c r="K41" i="10"/>
  <c r="J41" i="10"/>
  <c r="I41" i="10"/>
  <c r="Q20" i="10"/>
  <c r="P20" i="10"/>
  <c r="O20" i="10"/>
  <c r="N20" i="10"/>
  <c r="L20" i="10"/>
  <c r="K20" i="10"/>
  <c r="J20" i="10"/>
  <c r="I20" i="10"/>
  <c r="E19" i="46"/>
  <c r="P50" i="33"/>
  <c r="J45" i="1"/>
  <c r="L99" i="1"/>
  <c r="J266" i="1"/>
  <c r="D22" i="14"/>
  <c r="C2" i="14"/>
  <c r="I1" i="32"/>
  <c r="H55" i="1"/>
  <c r="J19" i="1"/>
  <c r="E257" i="1"/>
  <c r="O96" i="1"/>
  <c r="R33" i="10"/>
  <c r="S33" i="10"/>
  <c r="S20" i="10"/>
  <c r="S22" i="10"/>
  <c r="M45" i="10"/>
  <c r="D17" i="14"/>
  <c r="D11" i="14"/>
  <c r="D13" i="14"/>
  <c r="R37" i="10"/>
  <c r="S37" i="10"/>
  <c r="M178" i="1"/>
  <c r="R29" i="10"/>
  <c r="L53" i="1"/>
  <c r="Q158" i="1"/>
  <c r="D28" i="14"/>
  <c r="R41" i="10"/>
  <c r="R45" i="10"/>
  <c r="S29" i="10"/>
  <c r="S41" i="10"/>
  <c r="S45" i="10"/>
  <c r="S43" i="10"/>
  <c r="Q151" i="1"/>
  <c r="L51" i="1"/>
  <c r="O51" i="1"/>
  <c r="Q51" i="1"/>
  <c r="Q83" i="1"/>
  <c r="L55" i="1"/>
  <c r="Q127" i="1"/>
  <c r="L268" i="1"/>
  <c r="D19" i="14"/>
  <c r="Q153" i="1"/>
  <c r="L272" i="1"/>
  <c r="Q164" i="1"/>
  <c r="J55" i="1"/>
  <c r="Q99" i="1"/>
  <c r="J268" i="1"/>
  <c r="L270" i="1"/>
  <c r="O53" i="1"/>
  <c r="Q53" i="1"/>
  <c r="Q47" i="1"/>
  <c r="O49" i="1"/>
  <c r="Q49" i="1"/>
  <c r="Q73" i="1"/>
  <c r="J270" i="1"/>
  <c r="D20" i="14"/>
  <c r="D21" i="14"/>
  <c r="D23" i="14"/>
  <c r="O268" i="1"/>
  <c r="Q268" i="1"/>
  <c r="O280" i="1"/>
  <c r="D280" i="1"/>
  <c r="Q166" i="1"/>
  <c r="Q168" i="1"/>
  <c r="Q178" i="1"/>
  <c r="O55" i="1"/>
  <c r="O270" i="1"/>
  <c r="J276" i="1"/>
  <c r="Q65" i="1"/>
  <c r="Q55" i="1"/>
  <c r="Q270" i="1"/>
  <c r="O281" i="1"/>
  <c r="D281" i="1"/>
  <c r="Q170" i="1"/>
  <c r="Q179" i="1"/>
  <c r="O272" i="1"/>
  <c r="Q169" i="1"/>
  <c r="Q180" i="1"/>
  <c r="Q260" i="1"/>
  <c r="Q272" i="1"/>
  <c r="L274" i="1"/>
  <c r="D29" i="14"/>
  <c r="D30" i="14"/>
  <c r="D32" i="14"/>
  <c r="O274" i="1"/>
  <c r="L276" i="1"/>
  <c r="O282" i="1"/>
  <c r="D282" i="1"/>
  <c r="Q274" i="1"/>
  <c r="Q276" i="1"/>
  <c r="O276" i="1"/>
</calcChain>
</file>

<file path=xl/sharedStrings.xml><?xml version="1.0" encoding="utf-8"?>
<sst xmlns="http://schemas.openxmlformats.org/spreadsheetml/2006/main" count="667" uniqueCount="357">
  <si>
    <t>Amount</t>
  </si>
  <si>
    <t>Indirect Cost</t>
  </si>
  <si>
    <t>PO#/Reference</t>
  </si>
  <si>
    <t>THE COMMENT(s) CHECKED BELOW APPLY:</t>
  </si>
  <si>
    <t>Response Due to ORACS by:</t>
  </si>
  <si>
    <t>If I do not receive a response to this notice by:</t>
  </si>
  <si>
    <t>Costs to be reported are accurate, subject to the adjustments listed below:</t>
  </si>
  <si>
    <t>Vendor/Description</t>
  </si>
  <si>
    <t>SUBJECT TO INDIRECT COSTS</t>
  </si>
  <si>
    <t xml:space="preserve">EXCLUDED FROM INDIRECT COSTS </t>
  </si>
  <si>
    <t>PI Name</t>
  </si>
  <si>
    <t>Sponsor</t>
  </si>
  <si>
    <r>
      <t>Therefore, please return this Excel workbook</t>
    </r>
    <r>
      <rPr>
        <sz val="9"/>
        <rFont val="Arial"/>
        <family val="2"/>
      </rPr>
      <t xml:space="preserve"> to me by e-mail, by the due date indicated above in red, to allow me time to produc</t>
    </r>
    <r>
      <rPr>
        <sz val="9"/>
        <rFont val="Arial"/>
      </rPr>
      <t xml:space="preserve">e the report.  </t>
    </r>
  </si>
  <si>
    <t xml:space="preserve">This is the only notice you will receive, so your response is critical to the accurate reporting of project expenditures.  </t>
  </si>
  <si>
    <t xml:space="preserve"> </t>
  </si>
  <si>
    <t>Support Documentation</t>
  </si>
  <si>
    <t>Subcontractor Invoices</t>
  </si>
  <si>
    <t>Copy of Invoice</t>
  </si>
  <si>
    <t>Item Requiring Support Documentation</t>
  </si>
  <si>
    <t xml:space="preserve">Although ORACS does not require copies of documentation for other charges after the grant end date, it is your responsibility to </t>
  </si>
  <si>
    <t>Copy of the Purchase Order for External Vendors or Requisition for UR Service Centers</t>
  </si>
  <si>
    <t>Individual Item Purchased Costing $1,000 or More</t>
  </si>
  <si>
    <t xml:space="preserve">If there are any outstanding obligations that have been incurred (goods and services were utilized within the </t>
  </si>
  <si>
    <t xml:space="preserve">Your department administrator has received a copy of this workbook. Please coordinate your response with your administrator. </t>
  </si>
  <si>
    <t>ORACS will also need copies of support documentation for charges and outstanding obligations after the grant end date of</t>
  </si>
  <si>
    <t>If you have any questions about the status of this account, please call or e-mail me. Thank you for your assistance.</t>
  </si>
  <si>
    <t>Order Date</t>
  </si>
  <si>
    <t>Copy of 800 Form Showing New Account Distribution</t>
  </si>
  <si>
    <t>make sure that the payments are for goods and services that were utilized within the award period to accomplish the objectives of this award.</t>
  </si>
  <si>
    <t>CERTIFICATION STATEMENT</t>
  </si>
  <si>
    <t>ORACS Accountant</t>
  </si>
  <si>
    <t>Date</t>
  </si>
  <si>
    <t>Payroll Charges</t>
  </si>
  <si>
    <t>Report of Expenditures (ROE) for Account</t>
  </si>
  <si>
    <t>Budget</t>
  </si>
  <si>
    <t>Total Trainee Outstanding Obligations &amp; Adjustments Subject to Indirect Costs</t>
  </si>
  <si>
    <t>Total Trainee Outstanding Obligations &amp; Adjustments Excluded From Indirect Costs</t>
  </si>
  <si>
    <t>Surplus(Deficit)</t>
  </si>
  <si>
    <t xml:space="preserve">There is a TRAINEE deficit balance in the account.  </t>
  </si>
  <si>
    <t xml:space="preserve">There is a total TRAINEE balance available in the account.  </t>
  </si>
  <si>
    <t>Total Trainee Outstanding Obligations &amp; Adjustments</t>
  </si>
  <si>
    <t>Rebudgeting of Funds</t>
  </si>
  <si>
    <t>These funds are provided to defray costs such as staff salaries, consultant costs, equipment, research supplies, staff travel</t>
  </si>
  <si>
    <t xml:space="preserve">NIH Grants Policy Statement   (12/03) </t>
  </si>
  <si>
    <t>Part II: Terms and Conditions of NIH Grant Awards</t>
  </si>
  <si>
    <t>Subpart B: Terms and Conditions for Specific Types of Grants, Grantees, and Activities</t>
  </si>
  <si>
    <t>Trainee Travel</t>
  </si>
  <si>
    <t>any other budget category without prior approval of the NIH awarding office.</t>
  </si>
  <si>
    <r>
      <t xml:space="preserve">budget categories. These costs </t>
    </r>
    <r>
      <rPr>
        <b/>
        <sz val="10"/>
        <rFont val="Arial"/>
        <family val="2"/>
      </rPr>
      <t>MAY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NOT</t>
    </r>
    <r>
      <rPr>
        <sz val="10"/>
        <rFont val="Arial"/>
        <family val="2"/>
      </rPr>
      <t xml:space="preserve"> be used for other purposes except under unusual circumstances and </t>
    </r>
  </si>
  <si>
    <t>the NIH awarding office.</t>
  </si>
  <si>
    <t>SUBJECT TO INDIRECT COSTS (STIPENDS)</t>
  </si>
  <si>
    <t>Institutional Research Training Grants (T32, T34, and T35)</t>
  </si>
  <si>
    <t xml:space="preserve">then only with the prior approval of the NIH awarding office. Unless otherwise restricted, rebudgeting into or </t>
  </si>
  <si>
    <t>Ruth L. Kirschstein National Research Service Awards</t>
  </si>
  <si>
    <r>
      <t xml:space="preserve">Rebudgeting of funds awarded in a lump sum for training-related expenses </t>
    </r>
    <r>
      <rPr>
        <b/>
        <sz val="10"/>
        <rFont val="Arial"/>
        <family val="2"/>
      </rPr>
      <t>DOES NOT REQUIRE</t>
    </r>
    <r>
      <rPr>
        <sz val="10"/>
        <rFont val="Arial"/>
        <family val="2"/>
      </rPr>
      <t xml:space="preserve"> NIH </t>
    </r>
  </si>
  <si>
    <t>awarding office prior approval.</t>
  </si>
  <si>
    <t xml:space="preserve">For rebudgeting purposes, trainee travel is not considered a training cost and, therefore, may be rebudgeted into </t>
  </si>
  <si>
    <t>Total Trainee Unliquidated Obligations Subject to Indirect Costs</t>
  </si>
  <si>
    <t>Total Trainee Unliquidated Obligations Excluded From Indirect Costs</t>
  </si>
  <si>
    <t xml:space="preserve">the appointment is made. Therefore, please list any obligations related to this appointment that go beyond the current budget </t>
  </si>
  <si>
    <t xml:space="preserve">Trainees can be appointed at any time during the budget year. Thus an appointment can technically overlap into the next budget </t>
  </si>
  <si>
    <t>Sub-Total Trainee Unliquidated Obligations</t>
  </si>
  <si>
    <t>Expenditures Recorded on Ledger Through:</t>
  </si>
  <si>
    <t>Expenditures Recorded on Ledger Through: (page 1)</t>
  </si>
  <si>
    <t>Section 1:</t>
  </si>
  <si>
    <t>Section 2:</t>
  </si>
  <si>
    <t>Rate 4:</t>
  </si>
  <si>
    <t>Healthcare Plans</t>
  </si>
  <si>
    <t>Dental</t>
  </si>
  <si>
    <t>Healthcare House Staff</t>
  </si>
  <si>
    <t>Total</t>
  </si>
  <si>
    <t>Rate 1:</t>
  </si>
  <si>
    <t>Training Grant Benefit Rates</t>
  </si>
  <si>
    <t>Name</t>
  </si>
  <si>
    <t>Code</t>
  </si>
  <si>
    <t>Salary</t>
  </si>
  <si>
    <t>Benefits</t>
  </si>
  <si>
    <t>Allowed</t>
  </si>
  <si>
    <t>Benefits Paid</t>
  </si>
  <si>
    <t>to be</t>
  </si>
  <si>
    <t>Adjusted</t>
  </si>
  <si>
    <t>Section 3:</t>
  </si>
  <si>
    <t>Total Trainee Travel Outstanding Obligations &amp; Adjustments</t>
  </si>
  <si>
    <t>Section 4:</t>
  </si>
  <si>
    <t>Section 5:</t>
  </si>
  <si>
    <t xml:space="preserve">There is a total TRAINEE TRAVEL balance available in the account.  </t>
  </si>
  <si>
    <t>OBLIGATIONS AND ADJUSTMENTS, of this memo so that they can be included in the report to the sponsor.</t>
  </si>
  <si>
    <t>Sub-Total</t>
  </si>
  <si>
    <t>Indirect Calculation:</t>
  </si>
  <si>
    <t>Total Direct Costs</t>
  </si>
  <si>
    <t>Less:  Tuition</t>
  </si>
  <si>
    <t>Less:  Equipment</t>
  </si>
  <si>
    <t>MTDC</t>
  </si>
  <si>
    <t>Indirect Rate</t>
  </si>
  <si>
    <t>Indirect Charges</t>
  </si>
  <si>
    <t>A</t>
  </si>
  <si>
    <t>B</t>
  </si>
  <si>
    <t>C</t>
  </si>
  <si>
    <t>ORACS</t>
  </si>
  <si>
    <t>Adjustments</t>
  </si>
  <si>
    <t>Expenditures</t>
  </si>
  <si>
    <t>Note</t>
  </si>
  <si>
    <t>(See</t>
  </si>
  <si>
    <t>Below)</t>
  </si>
  <si>
    <t>Note 1</t>
  </si>
  <si>
    <t>Note 2</t>
  </si>
  <si>
    <t>Benefits have been adjusted to remove the unallowable portion.  See the Benefits tab of this workbook for details.</t>
  </si>
  <si>
    <t>Direct and Indirect</t>
  </si>
  <si>
    <t>Charges to the</t>
  </si>
  <si>
    <t>Ledger through</t>
  </si>
  <si>
    <t>award period to accomplish the objectives of this award), it is important that they be listed in Section 3C, OUTSTANDING</t>
  </si>
  <si>
    <t>ORACS Benefit Adjustment  (See Benefits tab for details.)</t>
  </si>
  <si>
    <t>Section 3 and</t>
  </si>
  <si>
    <t>Section 4</t>
  </si>
  <si>
    <t>Deficit</t>
  </si>
  <si>
    <t>Account</t>
  </si>
  <si>
    <t>Number</t>
  </si>
  <si>
    <t xml:space="preserve">There is a TRAINEE TRAVEL deficit balance in the account.  </t>
  </si>
  <si>
    <t>Position</t>
  </si>
  <si>
    <t>Total to be Reported on Financial Status Report  (Subject to budget restrictions)</t>
  </si>
  <si>
    <t>period. The entire amount of the stipend, tuition, and health fees needs to be reported on the Financial Status Report (FSR) in the year</t>
  </si>
  <si>
    <t>period in Section 4A of this ROE. These amounts will be reported as unliquidated obligations on the FSR.  Obligations and</t>
  </si>
  <si>
    <t>adjustments of costs incurred during the current budget period should be listed in Section 3A of this ROE.</t>
  </si>
  <si>
    <t>is not an option, please provide an unrestricted account number to which the current deficit and any additional charges may be</t>
  </si>
  <si>
    <t>resolved. If an account is not provided, the deficit will be charged to the department account per University policy.  Deficits</t>
  </si>
  <si>
    <t>cannot be transferred to another ledger 5 account and ledger 6 accounts can only be used with approval from General Accounting.</t>
  </si>
  <si>
    <t xml:space="preserve">that are not for trainees please decrease trainee travel and increase trainee-related costs in sections 3B and 3C, respectively. </t>
  </si>
  <si>
    <t>Indirects per Ledger</t>
  </si>
  <si>
    <t>Indirect Adjustment</t>
  </si>
  <si>
    <t>Calculation of Allowable / Unallowable Benefits for TRAINEES</t>
  </si>
  <si>
    <t>Adjustments to Benefit Pool:</t>
  </si>
  <si>
    <t>Total Adjustment to Benefit Pool</t>
  </si>
  <si>
    <t>Total Adjustment to Department</t>
  </si>
  <si>
    <t>Sub Code 4XXX</t>
  </si>
  <si>
    <t>Sub Code 26XX</t>
  </si>
  <si>
    <t>All travel per the ledger is considered trainee travel with respect to completion of Section 2 above.  If there are travel expenses</t>
  </si>
  <si>
    <t>If there are any outstanding obligations that have been incurred (goods and services were utilized within the award period</t>
  </si>
  <si>
    <t>to accomplish the objectives of this award), it is important that they be listed in Section 3B if for the trainee or Section 3C if</t>
  </si>
  <si>
    <t>to the sponsor.</t>
  </si>
  <si>
    <t>for non-trainees, OUTSTANDING OBLIGATIONS AND ADJUSTMENTS, of this memo so that they can be included in the report</t>
  </si>
  <si>
    <t>Please refer to the tab named Training Grant Rebudgeting Info to see if funds may be rebudgeted to cover the deficit.  If rebudgeting</t>
  </si>
  <si>
    <t>ORACS Indirect Adjustment.  (See Indirect Calculation tab for details.)</t>
  </si>
  <si>
    <t>Indirect costs have been adjusted to reflect all excluded sub codes and the benefit adjustment in Note 1.  See the</t>
  </si>
  <si>
    <t>Indirect Calculation tab of this workbook for details.</t>
  </si>
  <si>
    <t>Indirect Cost Calculation</t>
  </si>
  <si>
    <t>For Account:</t>
  </si>
  <si>
    <t>Adjustments to Department Account due to Sponsor Limitations:</t>
  </si>
  <si>
    <t>Indirect Expense Base for FSR:</t>
  </si>
  <si>
    <t>MTDC (from above)</t>
  </si>
  <si>
    <t>Trainee Costs Subject to Indirect</t>
  </si>
  <si>
    <t>Trainee Travel Subject to Indirect</t>
  </si>
  <si>
    <t>(ROE Section 3A)</t>
  </si>
  <si>
    <t>(ROE Section 3B)</t>
  </si>
  <si>
    <t>(ROE Section 3C)</t>
  </si>
  <si>
    <t>Total Indirect Charges</t>
  </si>
  <si>
    <t>Total Indirect Charges Verification:</t>
  </si>
  <si>
    <t>Variance</t>
  </si>
  <si>
    <t>Indirect Adjustment (ROE Section 3)</t>
  </si>
  <si>
    <t>Indirect Adjustment (See above)</t>
  </si>
  <si>
    <t>Total Indirect Expense Base (For FSR)</t>
  </si>
  <si>
    <t>Health Fees</t>
  </si>
  <si>
    <t>For ORACS Use Only</t>
  </si>
  <si>
    <t>Verification of UHS Health Fees</t>
  </si>
  <si>
    <t>See the UHS Fees tab of this workbook to verify:</t>
  </si>
  <si>
    <t>Section 6:</t>
  </si>
  <si>
    <t>In addition to the unliquidated obligations listed above, are you requesting carry forward?</t>
  </si>
  <si>
    <t>Please Note:  In most cases, carry forward requires prior approval from the awarding office.  Please refer to your award notice for additional information.</t>
  </si>
  <si>
    <t>Indirect costs may be rebudgeted into either Trainee Travel or Trainee-Related Expenses.  Indirect costs may</t>
  </si>
  <si>
    <t xml:space="preserve">  2)  UHS Health Fees are only for Trainees paid on this training grant</t>
  </si>
  <si>
    <t>If yes, please indicate the amount of your carry forward request to NIH.  Do not include the unliquidated obligations from above.</t>
  </si>
  <si>
    <t>D</t>
  </si>
  <si>
    <t xml:space="preserve">not be rebudgeted into Trainee Costs.  </t>
  </si>
  <si>
    <t>ORACS will report this amount on the FSR but it is the department's responsibility to contact NIH to officially request the carry forward.</t>
  </si>
  <si>
    <t>For salaries charged during the grant period only.  Salary corrections processed after the grant end date should be listed in Section 3 of the ROE.</t>
  </si>
  <si>
    <t>The corresponding benefit charge should also be listed in Section 3 at the allowable benefit rate.</t>
  </si>
  <si>
    <t>Notes to Report of Expenditures (ROE) for Account</t>
  </si>
  <si>
    <t>Notes from ORACS to Department:</t>
  </si>
  <si>
    <t>Notes</t>
  </si>
  <si>
    <t>Notes from Department to ORACS:</t>
  </si>
  <si>
    <t>Accountant to update link</t>
  </si>
  <si>
    <t>Adjustment</t>
  </si>
  <si>
    <t>Number (*)</t>
  </si>
  <si>
    <t>(*)  If additional account numbers are required please add a detailed note to the Notes tab of this workbook.</t>
  </si>
  <si>
    <t>Total Outlays before Unliquidated Obligations</t>
  </si>
  <si>
    <t>Benefit</t>
  </si>
  <si>
    <t>Rate</t>
  </si>
  <si>
    <t>Deficit Write-Off</t>
  </si>
  <si>
    <t>Total Trainee Travel Outstanding Obligations &amp; Adjustments Subject to Indirect</t>
  </si>
  <si>
    <t>Total Trainee Travel Outstanding Obligations &amp; Adjustments Excluded from Indirect</t>
  </si>
  <si>
    <t>Please indicate Yes or No</t>
  </si>
  <si>
    <r>
      <t xml:space="preserve">reporting of financial information.  </t>
    </r>
    <r>
      <rPr>
        <b/>
        <sz val="9"/>
        <rFont val="Arial"/>
        <family val="2"/>
      </rPr>
      <t>Late reports may jeopardize current and future funding.</t>
    </r>
    <r>
      <rPr>
        <sz val="9"/>
        <rFont val="Arial"/>
      </rPr>
      <t xml:space="preserve">  </t>
    </r>
  </si>
  <si>
    <t>ORACS will take additional steps to ensure the timely and accurate</t>
  </si>
  <si>
    <t>Total from Additional ROE Lines</t>
  </si>
  <si>
    <t>Total from Additional ROE lines</t>
  </si>
  <si>
    <t>OUTSTANDING OBLIGATIONS &amp; ADJUSTMENTS (For costs incurred prior to the end date of this budget period):</t>
  </si>
  <si>
    <t>UNLIQUIDATED OBLIGATIONS (For allowable costs beyond budget period)</t>
  </si>
  <si>
    <t>X</t>
  </si>
  <si>
    <t>2-XXXXX</t>
  </si>
  <si>
    <t>The Office of Research Accounting is required to submit a financial report to the sponsor for the subject account no later than:</t>
  </si>
  <si>
    <t>Administrator</t>
  </si>
  <si>
    <t>Total Adjusted Expenitures on ROE</t>
  </si>
  <si>
    <t>Deficit Trainee Travel</t>
  </si>
  <si>
    <t>Deficit Write off</t>
  </si>
  <si>
    <t>Indirect Deficit Write Off</t>
  </si>
  <si>
    <t>FSR</t>
  </si>
  <si>
    <t>Total Deficit Write Off</t>
  </si>
  <si>
    <t>Total Direct Deficit Write Off</t>
  </si>
  <si>
    <t>ROE Coverted to FSR</t>
  </si>
  <si>
    <t>EXCLUDED FROM INDIRECT COSTS (TUITION)</t>
  </si>
  <si>
    <t>Sub-Total Trainee Related Unliquidated Obligations</t>
  </si>
  <si>
    <t>Total Unliquidated Obligations</t>
  </si>
  <si>
    <t>Deficit Indirects</t>
  </si>
  <si>
    <t>EXCLUDED FROM INDIRECT COSTS (TUITION )</t>
  </si>
  <si>
    <t>*NEW RULES*</t>
  </si>
  <si>
    <t xml:space="preserve">Trainee Direct </t>
  </si>
  <si>
    <t xml:space="preserve">Training-Related </t>
  </si>
  <si>
    <t>Indirect</t>
  </si>
  <si>
    <t xml:space="preserve">Total </t>
  </si>
  <si>
    <t xml:space="preserve">There is a total TRAINING-RELATED balance available in the account.  </t>
  </si>
  <si>
    <t>TRAINEE  (TUITION and STIPENDS)</t>
  </si>
  <si>
    <t xml:space="preserve">TRAINEE TRAVEL </t>
  </si>
  <si>
    <t xml:space="preserve">TRAINING-RELATED </t>
  </si>
  <si>
    <t>Total Training-Related Outstanding Obligations &amp; Adjustments Subject to Indirect Costs</t>
  </si>
  <si>
    <t>Total Training-Related Outstanding Obligations &amp; Adjustments Excluded From Indirect Costs</t>
  </si>
  <si>
    <t>Total Training-Related Outstanding Obligations &amp; Adjustments</t>
  </si>
  <si>
    <t>Sub-Total Trainee, Trainee Travel and Training-Related Outstanding Obligations &amp; Adjustments</t>
  </si>
  <si>
    <t>Total Trainee, Trainee Travel and Training-Related Outstanding Obligations &amp; Adjustments</t>
  </si>
  <si>
    <t>Total Trainee, Trainee Travel and Training-Related Outstanding Obligations &amp; Adjustments (page 2)</t>
  </si>
  <si>
    <t>Total  Unliquidated Obligations (Budget adjustment to be added to next year)</t>
  </si>
  <si>
    <t xml:space="preserve">Indirect </t>
  </si>
  <si>
    <t xml:space="preserve">There is a TRAINING-RELATED deficit balance in the account.  </t>
  </si>
  <si>
    <t>TRAINEE  (TUITION and STIPEND)</t>
  </si>
  <si>
    <t>TRAINEE TRAVEL</t>
  </si>
  <si>
    <t>TRAINING-RELATED COSTS</t>
  </si>
  <si>
    <t>Training-Related Costs Subject to Indirect</t>
  </si>
  <si>
    <t>Deficit Training- Related Expenses</t>
  </si>
  <si>
    <t xml:space="preserve">Trainee </t>
  </si>
  <si>
    <t>910 Genesee St., Suite 200</t>
  </si>
  <si>
    <t>NIH</t>
  </si>
  <si>
    <t>FY14</t>
  </si>
  <si>
    <t>Paid FY14</t>
  </si>
  <si>
    <t>FY15</t>
  </si>
  <si>
    <t>Paid FY15</t>
  </si>
  <si>
    <t>FY16</t>
  </si>
  <si>
    <t>Paid FY16</t>
  </si>
  <si>
    <t>FY17</t>
  </si>
  <si>
    <t>Paid FY17</t>
  </si>
  <si>
    <t>ASAP</t>
  </si>
  <si>
    <t>Financial Statement</t>
  </si>
  <si>
    <t>Company</t>
  </si>
  <si>
    <t>Total University</t>
  </si>
  <si>
    <t>Financial Statement Definition</t>
  </si>
  <si>
    <t>Statement of Activities - Grant (CD813)</t>
  </si>
  <si>
    <t>Financial Entry Type</t>
  </si>
  <si>
    <t>Actuals</t>
  </si>
  <si>
    <t>Book</t>
  </si>
  <si>
    <t>Common plus Post Closing Adjustments</t>
  </si>
  <si>
    <t>Reporting Period</t>
  </si>
  <si>
    <t>July FY2015 through June FY2016</t>
  </si>
  <si>
    <t>Reporting Currency</t>
  </si>
  <si>
    <t>USD</t>
  </si>
  <si>
    <t>Worktags</t>
  </si>
  <si>
    <t>Exceptions Found</t>
  </si>
  <si>
    <t>Run</t>
  </si>
  <si>
    <t>Sponsored Awards - Unrestricted</t>
  </si>
  <si>
    <t>Revenue</t>
  </si>
  <si>
    <t>41000:Sponsored Awards Revenue</t>
  </si>
  <si>
    <t>Total Revenue</t>
  </si>
  <si>
    <t>Spend (Expense Accounts + PPE)</t>
  </si>
  <si>
    <t>50000:Salaries and Wages</t>
  </si>
  <si>
    <t>51000:Staff Benefits</t>
  </si>
  <si>
    <t>61150:Mail and Delivery Services</t>
  </si>
  <si>
    <t>61400:Travel and Conference</t>
  </si>
  <si>
    <t>65300:Interdepartmental Expense Transfers</t>
  </si>
  <si>
    <t>65550:Other Expenses</t>
  </si>
  <si>
    <t>65620:Facilities and Administration Expense</t>
  </si>
  <si>
    <t>68000:Student Aid</t>
  </si>
  <si>
    <t>Total Spend</t>
  </si>
  <si>
    <t>Converted LTD Spend</t>
  </si>
  <si>
    <t>Grant Life-to-Date Spend</t>
  </si>
  <si>
    <t>Profit (Loss)</t>
  </si>
  <si>
    <t>Trainee</t>
  </si>
  <si>
    <t>Graduate Student Services Not Required (SC57800)</t>
  </si>
  <si>
    <t>Student Aid (SC58700)</t>
  </si>
  <si>
    <t>Fellow and Postdoc (SC57750)</t>
  </si>
  <si>
    <t>Other Expenses Health Insurance (SC56800)</t>
  </si>
  <si>
    <t>Faculty Full Time Salaries (SC57600)</t>
  </si>
  <si>
    <t>Travel Domestic (SC49750)</t>
  </si>
  <si>
    <t>Staff Benefits (SC46250)</t>
  </si>
  <si>
    <t>Copying (SC48650)</t>
  </si>
  <si>
    <t>Printing (SC48750)</t>
  </si>
  <si>
    <t>Mail Delivery Services (SC48550)</t>
  </si>
  <si>
    <t>Trainee Direct (A)</t>
  </si>
  <si>
    <t>Training-Related ('C)</t>
  </si>
  <si>
    <t>Trainee Travel (B)</t>
  </si>
  <si>
    <t>Indirect (D)</t>
  </si>
  <si>
    <t>Travel Breakdown</t>
  </si>
  <si>
    <t>Trainee Related Travel</t>
  </si>
  <si>
    <t>Non-Trainee Travel</t>
  </si>
  <si>
    <t>Stipend Adjustment</t>
  </si>
  <si>
    <t>Tution over-charge</t>
  </si>
  <si>
    <t>7/1/16-6/15/17</t>
  </si>
  <si>
    <t>7/1/16-5/31/17</t>
  </si>
  <si>
    <t>7/1/16-4/15/17</t>
  </si>
  <si>
    <t>7/1/16-10/31/16</t>
  </si>
  <si>
    <t>7/1/16-1/30/16</t>
  </si>
  <si>
    <t>7/1/16-11/15/16</t>
  </si>
  <si>
    <t>7/1/16-7/31/16</t>
  </si>
  <si>
    <t>7/1/16-9/30/16</t>
  </si>
  <si>
    <t>7/1/16-10/15/16</t>
  </si>
  <si>
    <t>7/1/16-10/30/16</t>
  </si>
  <si>
    <t>7/1/16-12/31/16</t>
  </si>
  <si>
    <t>Health Fees credit, Spring 2016</t>
  </si>
  <si>
    <t>Health Fees, July ledger, June charge</t>
  </si>
  <si>
    <t>Health Fees,  July ledger, June charge</t>
  </si>
  <si>
    <t>Health Fees, July ledger</t>
  </si>
  <si>
    <t>NO</t>
  </si>
  <si>
    <t>x</t>
  </si>
  <si>
    <t>Direct Deficit Portion</t>
  </si>
  <si>
    <t>5-XXXXX</t>
  </si>
  <si>
    <t>Spend</t>
  </si>
  <si>
    <t>Category</t>
  </si>
  <si>
    <t xml:space="preserve">Spend </t>
  </si>
  <si>
    <t>Ariel</t>
  </si>
  <si>
    <t>Cinderella</t>
  </si>
  <si>
    <t>Mulan</t>
  </si>
  <si>
    <t>Please e-mail these copies along with the ROE.</t>
  </si>
  <si>
    <t xml:space="preserve">  1)  Only UHS Health Fees have been charged </t>
  </si>
  <si>
    <t>Spend Category</t>
  </si>
  <si>
    <t>SC55025</t>
  </si>
  <si>
    <t>SC46250</t>
  </si>
  <si>
    <t>SC57091</t>
  </si>
  <si>
    <t>Trainee 1</t>
  </si>
  <si>
    <t>Trainee 2</t>
  </si>
  <si>
    <t>Trainee 3</t>
  </si>
  <si>
    <t>Trainee 4</t>
  </si>
  <si>
    <t>Trainee 5</t>
  </si>
  <si>
    <t>Trainee 6</t>
  </si>
  <si>
    <t>Trainee 7</t>
  </si>
  <si>
    <t>Trainee 8</t>
  </si>
  <si>
    <t>Trainee 9</t>
  </si>
  <si>
    <t>Trainee 10</t>
  </si>
  <si>
    <t>Trainee 11</t>
  </si>
  <si>
    <t>Trainee 12</t>
  </si>
  <si>
    <t>Trainee 13</t>
  </si>
  <si>
    <t>Trainee 14</t>
  </si>
  <si>
    <t>Trainee 15</t>
  </si>
  <si>
    <t>OP2XXXXX</t>
  </si>
  <si>
    <t>GR5XXXXX 5 T32 XXXXXXXXX
Sponsored Awards - Unrestricted</t>
  </si>
  <si>
    <t xml:space="preserve">For rebudgeting purposes, trainee costs include funds awarded in the stipends or tuition/fees </t>
  </si>
  <si>
    <r>
      <t xml:space="preserve">within the stipends and tuition and fees categories </t>
    </r>
    <r>
      <rPr>
        <b/>
        <sz val="10"/>
        <rFont val="Arial"/>
        <family val="2"/>
      </rPr>
      <t>IS ALLOWABLE</t>
    </r>
    <r>
      <rPr>
        <sz val="10"/>
        <rFont val="Arial"/>
        <family val="2"/>
      </rPr>
      <t xml:space="preserve"> without prior approval of </t>
    </r>
  </si>
  <si>
    <t>health fees and other expenses directly related to the training program.</t>
  </si>
  <si>
    <t>trainee adj</t>
  </si>
  <si>
    <t>trainee</t>
  </si>
  <si>
    <t>spend category</t>
  </si>
  <si>
    <t>transferred. The deficit will be charged to SC55025. The final report will not be sent to the sponsor until any deficit is</t>
  </si>
  <si>
    <t>Office of Research Accounting &amp; Costing Standards     Appendix 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</si>
</sst>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#,##0.00;\(#,##0.00\)"/>
  </numFmts>
  <fonts count="49">
    <font>
      <sz val="9"/>
      <name val="Arial"/>
    </font>
    <font>
      <sz val="9"/>
      <name val="Arial"/>
    </font>
    <font>
      <sz val="9"/>
      <color indexed="57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9"/>
      <color indexed="17"/>
      <name val="Arial"/>
      <family val="2"/>
    </font>
    <font>
      <u/>
      <sz val="9"/>
      <color indexed="57"/>
      <name val="Arial"/>
      <family val="2"/>
    </font>
    <font>
      <sz val="9"/>
      <name val="Arial"/>
      <family val="2"/>
    </font>
    <font>
      <sz val="9"/>
      <color indexed="14"/>
      <name val="Arial"/>
      <family val="2"/>
    </font>
    <font>
      <b/>
      <sz val="14"/>
      <name val="Arial"/>
      <family val="2"/>
    </font>
    <font>
      <b/>
      <sz val="14"/>
      <color indexed="17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9"/>
      <color indexed="57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u/>
      <sz val="9"/>
      <color indexed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48"/>
      <name val="Arial"/>
      <family val="2"/>
    </font>
    <font>
      <u/>
      <sz val="10"/>
      <name val="Arial"/>
      <family val="2"/>
    </font>
    <font>
      <b/>
      <u/>
      <sz val="13"/>
      <name val="Book Antiqua"/>
      <family val="1"/>
    </font>
    <font>
      <sz val="13"/>
      <name val="Book Antiqua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u val="singleAccounting"/>
      <sz val="9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u val="singleAccounting"/>
      <sz val="12"/>
      <name val="Book Antiqua"/>
      <family val="1"/>
    </font>
    <font>
      <sz val="9"/>
      <color indexed="21"/>
      <name val="Arial"/>
      <family val="2"/>
    </font>
    <font>
      <b/>
      <sz val="14"/>
      <name val="Book Antiqua"/>
      <family val="1"/>
    </font>
    <font>
      <sz val="14"/>
      <name val="Book Antiqua"/>
      <family val="1"/>
    </font>
    <font>
      <sz val="12"/>
      <name val="Arial"/>
      <family val="2"/>
    </font>
    <font>
      <b/>
      <u/>
      <sz val="12"/>
      <name val="Arial"/>
      <family val="2"/>
    </font>
    <font>
      <b/>
      <u val="singleAccounting"/>
      <sz val="14"/>
      <name val="Book Antiqua"/>
      <family val="1"/>
    </font>
    <font>
      <u val="singleAccounting"/>
      <sz val="9"/>
      <color indexed="14"/>
      <name val="Arial"/>
      <family val="2"/>
    </font>
    <font>
      <u/>
      <sz val="13"/>
      <name val="Book Antiqua"/>
      <family val="1"/>
    </font>
    <font>
      <sz val="8"/>
      <name val="Arial"/>
      <family val="2"/>
    </font>
    <font>
      <sz val="9"/>
      <color indexed="14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9"/>
      <name val="Geneva"/>
    </font>
    <font>
      <sz val="9"/>
      <color rgb="FF008E40"/>
      <name val="Geneva"/>
    </font>
    <font>
      <sz val="9"/>
      <color rgb="FF0070C0"/>
      <name val="Geneva"/>
    </font>
  </fonts>
  <fills count="11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CCCC"/>
        <bgColor rgb="FFCCCC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18" fillId="0" borderId="0"/>
    <xf numFmtId="9" fontId="44" fillId="0" borderId="0" applyFont="0" applyFill="0" applyBorder="0" applyAlignment="0" applyProtection="0"/>
  </cellStyleXfs>
  <cellXfs count="26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43" fontId="0" fillId="0" borderId="0" xfId="0" applyNumberFormat="1" applyProtection="1">
      <protection locked="0"/>
    </xf>
    <xf numFmtId="0" fontId="0" fillId="0" borderId="0" xfId="0" applyProtection="1"/>
    <xf numFmtId="0" fontId="11" fillId="0" borderId="0" xfId="0" applyFont="1" applyProtection="1"/>
    <xf numFmtId="0" fontId="12" fillId="0" borderId="0" xfId="0" applyFont="1" applyProtection="1"/>
    <xf numFmtId="0" fontId="4" fillId="0" borderId="0" xfId="0" applyFont="1" applyProtection="1"/>
    <xf numFmtId="14" fontId="7" fillId="0" borderId="0" xfId="0" applyNumberFormat="1" applyFont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Border="1" applyProtection="1"/>
    <xf numFmtId="49" fontId="8" fillId="0" borderId="0" xfId="0" applyNumberFormat="1" applyFont="1" applyProtection="1"/>
    <xf numFmtId="0" fontId="3" fillId="0" borderId="0" xfId="0" applyFont="1" applyProtection="1"/>
    <xf numFmtId="0" fontId="7" fillId="0" borderId="0" xfId="0" applyFont="1" applyProtection="1"/>
    <xf numFmtId="0" fontId="0" fillId="0" borderId="0" xfId="0" applyAlignment="1" applyProtection="1">
      <alignment horizontal="left"/>
    </xf>
    <xf numFmtId="43" fontId="0" fillId="0" borderId="0" xfId="0" applyNumberFormat="1" applyProtection="1"/>
    <xf numFmtId="0" fontId="3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/>
    <xf numFmtId="0" fontId="0" fillId="0" borderId="0" xfId="0" applyAlignment="1" applyProtection="1"/>
    <xf numFmtId="164" fontId="8" fillId="0" borderId="0" xfId="0" applyNumberFormat="1" applyFont="1" applyFill="1" applyAlignment="1" applyProtection="1">
      <alignment horizontal="center"/>
    </xf>
    <xf numFmtId="44" fontId="5" fillId="0" borderId="1" xfId="0" applyNumberFormat="1" applyFont="1" applyFill="1" applyBorder="1" applyProtection="1">
      <protection locked="0"/>
    </xf>
    <xf numFmtId="44" fontId="5" fillId="0" borderId="1" xfId="0" applyNumberFormat="1" applyFont="1" applyBorder="1" applyProtection="1">
      <protection locked="0"/>
    </xf>
    <xf numFmtId="0" fontId="13" fillId="0" borderId="0" xfId="0" applyFont="1" applyBorder="1" applyProtection="1"/>
    <xf numFmtId="0" fontId="5" fillId="0" borderId="0" xfId="0" applyFont="1" applyBorder="1" applyProtection="1"/>
    <xf numFmtId="43" fontId="0" fillId="0" borderId="0" xfId="0" applyNumberFormat="1" applyAlignment="1" applyProtection="1"/>
    <xf numFmtId="43" fontId="5" fillId="0" borderId="0" xfId="0" applyNumberFormat="1" applyFont="1" applyAlignment="1" applyProtection="1">
      <alignment horizontal="center"/>
    </xf>
    <xf numFmtId="43" fontId="4" fillId="0" borderId="0" xfId="0" applyNumberFormat="1" applyFont="1" applyBorder="1" applyAlignment="1" applyProtection="1">
      <alignment horizontal="center"/>
    </xf>
    <xf numFmtId="43" fontId="0" fillId="0" borderId="0" xfId="0" applyNumberFormat="1" applyBorder="1" applyProtection="1"/>
    <xf numFmtId="43" fontId="8" fillId="0" borderId="0" xfId="0" applyNumberFormat="1" applyFont="1" applyProtection="1"/>
    <xf numFmtId="43" fontId="4" fillId="0" borderId="0" xfId="0" applyNumberFormat="1" applyFont="1" applyBorder="1" applyAlignment="1" applyProtection="1">
      <alignment horizontal="right"/>
    </xf>
    <xf numFmtId="43" fontId="0" fillId="0" borderId="0" xfId="0" applyNumberFormat="1" applyAlignment="1" applyProtection="1">
      <alignment horizontal="right"/>
      <protection locked="0"/>
    </xf>
    <xf numFmtId="43" fontId="0" fillId="0" borderId="0" xfId="0" applyNumberFormat="1" applyAlignment="1" applyProtection="1">
      <alignment horizontal="right"/>
    </xf>
    <xf numFmtId="0" fontId="14" fillId="0" borderId="0" xfId="0" applyFont="1" applyProtection="1"/>
    <xf numFmtId="44" fontId="0" fillId="0" borderId="0" xfId="0" applyNumberFormat="1" applyProtection="1"/>
    <xf numFmtId="44" fontId="0" fillId="0" borderId="2" xfId="0" applyNumberFormat="1" applyBorder="1" applyProtection="1"/>
    <xf numFmtId="0" fontId="15" fillId="0" borderId="0" xfId="0" applyFont="1" applyProtection="1"/>
    <xf numFmtId="0" fontId="16" fillId="0" borderId="0" xfId="0" applyFont="1" applyProtection="1"/>
    <xf numFmtId="164" fontId="5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/>
    <xf numFmtId="44" fontId="8" fillId="0" borderId="0" xfId="0" applyNumberFormat="1" applyFont="1" applyProtection="1"/>
    <xf numFmtId="0" fontId="17" fillId="0" borderId="0" xfId="0" applyFont="1" applyAlignment="1" applyProtection="1">
      <alignment horizontal="center"/>
    </xf>
    <xf numFmtId="43" fontId="0" fillId="0" borderId="3" xfId="0" applyNumberFormat="1" applyBorder="1" applyProtection="1"/>
    <xf numFmtId="43" fontId="0" fillId="0" borderId="4" xfId="0" applyNumberFormat="1" applyBorder="1" applyProtection="1"/>
    <xf numFmtId="43" fontId="0" fillId="0" borderId="0" xfId="0" applyNumberFormat="1" applyAlignment="1" applyProtection="1">
      <alignment horizontal="center"/>
    </xf>
    <xf numFmtId="49" fontId="5" fillId="0" borderId="0" xfId="0" applyNumberFormat="1" applyFont="1" applyBorder="1" applyAlignment="1" applyProtection="1">
      <alignment horizontal="center"/>
    </xf>
    <xf numFmtId="44" fontId="5" fillId="0" borderId="0" xfId="0" applyNumberFormat="1" applyFont="1" applyBorder="1" applyProtection="1"/>
    <xf numFmtId="14" fontId="0" fillId="0" borderId="0" xfId="0" applyNumberFormat="1" applyAlignment="1" applyProtection="1">
      <alignment horizontal="left"/>
    </xf>
    <xf numFmtId="43" fontId="0" fillId="0" borderId="4" xfId="0" applyNumberFormat="1" applyBorder="1" applyAlignment="1" applyProtection="1">
      <alignment horizontal="right"/>
    </xf>
    <xf numFmtId="10" fontId="2" fillId="0" borderId="0" xfId="0" applyNumberFormat="1" applyFont="1" applyBorder="1" applyProtection="1"/>
    <xf numFmtId="44" fontId="7" fillId="2" borderId="0" xfId="0" applyNumberFormat="1" applyFont="1" applyFill="1" applyProtection="1"/>
    <xf numFmtId="43" fontId="9" fillId="0" borderId="0" xfId="0" applyNumberFormat="1" applyFont="1" applyAlignment="1" applyProtection="1">
      <alignment horizontal="center"/>
    </xf>
    <xf numFmtId="0" fontId="18" fillId="0" borderId="0" xfId="0" applyFont="1"/>
    <xf numFmtId="0" fontId="14" fillId="0" borderId="0" xfId="0" applyFont="1"/>
    <xf numFmtId="0" fontId="19" fillId="0" borderId="0" xfId="0" applyFont="1"/>
    <xf numFmtId="0" fontId="20" fillId="0" borderId="0" xfId="0" applyFont="1"/>
    <xf numFmtId="0" fontId="3" fillId="0" borderId="0" xfId="0" applyFont="1" applyAlignment="1" applyProtection="1">
      <alignment horizontal="left"/>
      <protection locked="0"/>
    </xf>
    <xf numFmtId="0" fontId="21" fillId="0" borderId="0" xfId="0" applyFont="1"/>
    <xf numFmtId="44" fontId="8" fillId="0" borderId="1" xfId="0" applyNumberFormat="1" applyFont="1" applyBorder="1" applyProtection="1"/>
    <xf numFmtId="44" fontId="8" fillId="0" borderId="0" xfId="0" applyNumberFormat="1" applyFont="1" applyBorder="1" applyProtection="1"/>
    <xf numFmtId="0" fontId="10" fillId="0" borderId="0" xfId="0" applyFont="1" applyAlignment="1" applyProtection="1">
      <protection locked="0"/>
    </xf>
    <xf numFmtId="44" fontId="5" fillId="0" borderId="0" xfId="0" applyNumberFormat="1" applyFont="1" applyBorder="1" applyProtection="1">
      <protection locked="0"/>
    </xf>
    <xf numFmtId="44" fontId="5" fillId="0" borderId="0" xfId="0" applyNumberFormat="1" applyFont="1" applyFill="1" applyBorder="1" applyProtection="1">
      <protection locked="0"/>
    </xf>
    <xf numFmtId="44" fontId="0" fillId="0" borderId="0" xfId="0" applyNumberFormat="1" applyBorder="1" applyProtection="1"/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23" fillId="0" borderId="0" xfId="0" applyFont="1" applyAlignment="1">
      <alignment horizontal="center"/>
    </xf>
    <xf numFmtId="0" fontId="8" fillId="0" borderId="0" xfId="0" applyFont="1" applyProtection="1"/>
    <xf numFmtId="0" fontId="5" fillId="0" borderId="1" xfId="0" applyFont="1" applyBorder="1" applyAlignment="1" applyProtection="1">
      <alignment horizontal="center"/>
      <protection locked="0"/>
    </xf>
    <xf numFmtId="164" fontId="11" fillId="0" borderId="1" xfId="0" applyNumberFormat="1" applyFont="1" applyBorder="1" applyAlignment="1" applyProtection="1">
      <alignment horizontal="center"/>
      <protection locked="0"/>
    </xf>
    <xf numFmtId="43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44" fontId="5" fillId="0" borderId="0" xfId="3" applyFont="1" applyBorder="1" applyProtection="1"/>
    <xf numFmtId="44" fontId="8" fillId="0" borderId="1" xfId="3" applyFont="1" applyBorder="1" applyProtection="1"/>
    <xf numFmtId="0" fontId="3" fillId="3" borderId="0" xfId="0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5" borderId="0" xfId="0" applyFont="1" applyFill="1" applyAlignment="1" applyProtection="1">
      <alignment horizontal="center"/>
    </xf>
    <xf numFmtId="0" fontId="14" fillId="4" borderId="0" xfId="0" applyFont="1" applyFill="1" applyProtection="1"/>
    <xf numFmtId="0" fontId="14" fillId="3" borderId="0" xfId="0" applyFont="1" applyFill="1" applyAlignment="1" applyProtection="1">
      <alignment horizontal="center"/>
    </xf>
    <xf numFmtId="0" fontId="14" fillId="5" borderId="0" xfId="0" applyFont="1" applyFill="1" applyAlignment="1" applyProtection="1">
      <alignment horizontal="center"/>
    </xf>
    <xf numFmtId="0" fontId="14" fillId="4" borderId="0" xfId="0" applyFont="1" applyFill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44" fontId="28" fillId="0" borderId="0" xfId="0" applyNumberFormat="1" applyFont="1" applyProtection="1"/>
    <xf numFmtId="43" fontId="3" fillId="0" borderId="0" xfId="0" applyNumberFormat="1" applyFont="1" applyProtection="1"/>
    <xf numFmtId="0" fontId="0" fillId="0" borderId="0" xfId="0" applyFill="1" applyBorder="1" applyProtection="1"/>
    <xf numFmtId="0" fontId="10" fillId="0" borderId="0" xfId="0" applyFont="1" applyAlignment="1" applyProtection="1"/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4" fontId="11" fillId="0" borderId="0" xfId="0" applyNumberFormat="1" applyFont="1" applyBorder="1" applyAlignment="1" applyProtection="1">
      <alignment horizontal="center"/>
    </xf>
    <xf numFmtId="44" fontId="5" fillId="0" borderId="0" xfId="0" applyNumberFormat="1" applyFont="1" applyFill="1" applyBorder="1" applyProtection="1"/>
    <xf numFmtId="0" fontId="3" fillId="0" borderId="1" xfId="0" applyFont="1" applyBorder="1" applyAlignment="1" applyProtection="1">
      <alignment horizontal="center"/>
    </xf>
    <xf numFmtId="43" fontId="8" fillId="0" borderId="0" xfId="1" applyFont="1" applyProtection="1"/>
    <xf numFmtId="44" fontId="8" fillId="0" borderId="1" xfId="0" applyNumberFormat="1" applyFont="1" applyFill="1" applyBorder="1" applyProtection="1"/>
    <xf numFmtId="44" fontId="8" fillId="0" borderId="0" xfId="0" applyNumberFormat="1" applyFont="1" applyFill="1" applyBorder="1" applyProtection="1"/>
    <xf numFmtId="0" fontId="3" fillId="0" borderId="1" xfId="3" applyNumberFormat="1" applyFont="1" applyBorder="1" applyAlignment="1" applyProtection="1">
      <alignment horizontal="center"/>
    </xf>
    <xf numFmtId="44" fontId="0" fillId="0" borderId="0" xfId="0" applyNumberFormat="1" applyProtection="1">
      <protection locked="0"/>
    </xf>
    <xf numFmtId="44" fontId="5" fillId="0" borderId="1" xfId="3" applyFont="1" applyBorder="1" applyProtection="1">
      <protection locked="0"/>
    </xf>
    <xf numFmtId="0" fontId="7" fillId="0" borderId="0" xfId="0" applyFont="1" applyProtection="1">
      <protection locked="0"/>
    </xf>
    <xf numFmtId="14" fontId="7" fillId="0" borderId="0" xfId="0" applyNumberFormat="1" applyFont="1" applyAlignment="1" applyProtection="1">
      <alignment horizontal="left"/>
      <protection locked="0"/>
    </xf>
    <xf numFmtId="43" fontId="7" fillId="0" borderId="0" xfId="0" applyNumberFormat="1" applyFont="1" applyBorder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7" borderId="0" xfId="0" applyFont="1" applyFill="1" applyAlignment="1" applyProtection="1">
      <alignment horizontal="center"/>
    </xf>
    <xf numFmtId="0" fontId="14" fillId="7" borderId="0" xfId="0" applyFont="1" applyFill="1" applyAlignment="1" applyProtection="1">
      <alignment horizontal="center"/>
    </xf>
    <xf numFmtId="0" fontId="14" fillId="4" borderId="0" xfId="0" applyFont="1" applyFill="1" applyAlignment="1">
      <alignment horizontal="center"/>
    </xf>
    <xf numFmtId="0" fontId="35" fillId="0" borderId="0" xfId="0" applyFont="1"/>
    <xf numFmtId="0" fontId="14" fillId="3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36" fillId="0" borderId="0" xfId="0" applyFont="1"/>
    <xf numFmtId="0" fontId="29" fillId="0" borderId="0" xfId="0" applyFont="1" applyProtection="1"/>
    <xf numFmtId="43" fontId="29" fillId="0" borderId="0" xfId="0" applyNumberFormat="1" applyFont="1" applyProtection="1"/>
    <xf numFmtId="44" fontId="29" fillId="0" borderId="0" xfId="0" applyNumberFormat="1" applyFont="1" applyProtection="1"/>
    <xf numFmtId="44" fontId="29" fillId="0" borderId="2" xfId="0" applyNumberFormat="1" applyFont="1" applyBorder="1" applyProtection="1"/>
    <xf numFmtId="0" fontId="34" fillId="0" borderId="0" xfId="0" applyFont="1" applyProtection="1"/>
    <xf numFmtId="43" fontId="32" fillId="0" borderId="0" xfId="0" applyNumberFormat="1" applyFont="1" applyProtection="1"/>
    <xf numFmtId="10" fontId="2" fillId="0" borderId="1" xfId="0" applyNumberFormat="1" applyFont="1" applyBorder="1" applyProtection="1"/>
    <xf numFmtId="10" fontId="5" fillId="0" borderId="1" xfId="0" applyNumberFormat="1" applyFont="1" applyFill="1" applyBorder="1" applyProtection="1"/>
    <xf numFmtId="44" fontId="0" fillId="6" borderId="0" xfId="3" applyFont="1" applyFill="1" applyProtection="1">
      <protection locked="0"/>
    </xf>
    <xf numFmtId="0" fontId="26" fillId="0" borderId="0" xfId="0" applyFont="1" applyFill="1" applyProtection="1"/>
    <xf numFmtId="0" fontId="24" fillId="0" borderId="0" xfId="0" applyFont="1" applyFill="1" applyProtection="1"/>
    <xf numFmtId="43" fontId="24" fillId="0" borderId="0" xfId="1" applyFont="1" applyFill="1" applyProtection="1"/>
    <xf numFmtId="0" fontId="27" fillId="0" borderId="0" xfId="0" applyFont="1" applyFill="1" applyProtection="1"/>
    <xf numFmtId="0" fontId="24" fillId="0" borderId="0" xfId="0" applyFont="1" applyFill="1" applyBorder="1" applyProtection="1"/>
    <xf numFmtId="0" fontId="25" fillId="0" borderId="0" xfId="0" quotePrefix="1" applyFont="1" applyFill="1" applyAlignment="1" applyProtection="1">
      <alignment horizontal="center"/>
    </xf>
    <xf numFmtId="0" fontId="25" fillId="0" borderId="0" xfId="0" applyFont="1" applyFill="1" applyAlignment="1" applyProtection="1">
      <alignment horizontal="center"/>
    </xf>
    <xf numFmtId="43" fontId="25" fillId="0" borderId="0" xfId="1" applyFont="1" applyFill="1" applyAlignment="1" applyProtection="1">
      <alignment horizontal="center"/>
    </xf>
    <xf numFmtId="0" fontId="25" fillId="0" borderId="5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</xf>
    <xf numFmtId="0" fontId="25" fillId="0" borderId="3" xfId="0" applyFont="1" applyFill="1" applyBorder="1" applyAlignment="1" applyProtection="1">
      <alignment horizontal="center"/>
    </xf>
    <xf numFmtId="44" fontId="24" fillId="0" borderId="1" xfId="3" applyFont="1" applyFill="1" applyBorder="1" applyAlignment="1" applyProtection="1">
      <alignment horizontal="center"/>
    </xf>
    <xf numFmtId="44" fontId="24" fillId="0" borderId="7" xfId="3" applyFont="1" applyFill="1" applyBorder="1" applyProtection="1"/>
    <xf numFmtId="43" fontId="24" fillId="0" borderId="1" xfId="1" applyFont="1" applyFill="1" applyBorder="1" applyAlignment="1" applyProtection="1">
      <alignment horizontal="center"/>
    </xf>
    <xf numFmtId="0" fontId="24" fillId="0" borderId="0" xfId="0" applyFont="1" applyFill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44" fontId="24" fillId="0" borderId="0" xfId="3" applyFont="1" applyFill="1" applyBorder="1" applyProtection="1"/>
    <xf numFmtId="0" fontId="25" fillId="0" borderId="0" xfId="0" applyFont="1" applyFill="1" applyProtection="1"/>
    <xf numFmtId="44" fontId="25" fillId="0" borderId="0" xfId="0" applyNumberFormat="1" applyFont="1" applyFill="1" applyProtection="1"/>
    <xf numFmtId="0" fontId="24" fillId="0" borderId="0" xfId="0" quotePrefix="1" applyFont="1" applyFill="1" applyBorder="1" applyAlignment="1" applyProtection="1">
      <alignment horizontal="center"/>
    </xf>
    <xf numFmtId="44" fontId="25" fillId="0" borderId="2" xfId="3" applyFont="1" applyFill="1" applyBorder="1" applyProtection="1"/>
    <xf numFmtId="44" fontId="25" fillId="0" borderId="0" xfId="3" applyFont="1" applyFill="1" applyProtection="1"/>
    <xf numFmtId="43" fontId="25" fillId="0" borderId="0" xfId="1" applyFont="1" applyFill="1" applyProtection="1"/>
    <xf numFmtId="44" fontId="24" fillId="0" borderId="0" xfId="0" applyNumberFormat="1" applyFont="1" applyFill="1" applyProtection="1"/>
    <xf numFmtId="0" fontId="24" fillId="0" borderId="1" xfId="0" quotePrefix="1" applyFont="1" applyFill="1" applyBorder="1" applyAlignment="1" applyProtection="1">
      <alignment horizontal="center"/>
      <protection locked="0"/>
    </xf>
    <xf numFmtId="0" fontId="24" fillId="0" borderId="1" xfId="0" applyNumberFormat="1" applyFont="1" applyFill="1" applyBorder="1" applyAlignment="1" applyProtection="1">
      <alignment horizontal="center"/>
      <protection locked="0"/>
    </xf>
    <xf numFmtId="0" fontId="25" fillId="0" borderId="8" xfId="0" applyFont="1" applyFill="1" applyBorder="1" applyProtection="1">
      <protection locked="0"/>
    </xf>
    <xf numFmtId="44" fontId="24" fillId="0" borderId="1" xfId="3" applyFont="1" applyFill="1" applyBorder="1" applyAlignment="1" applyProtection="1">
      <alignment horizontal="center"/>
      <protection locked="0"/>
    </xf>
    <xf numFmtId="44" fontId="24" fillId="0" borderId="8" xfId="3" applyFont="1" applyFill="1" applyBorder="1" applyAlignment="1" applyProtection="1">
      <alignment horizontal="center"/>
      <protection locked="0"/>
    </xf>
    <xf numFmtId="0" fontId="24" fillId="0" borderId="1" xfId="0" quotePrefix="1" applyNumberFormat="1" applyFont="1" applyFill="1" applyBorder="1" applyAlignment="1" applyProtection="1">
      <alignment horizontal="center"/>
      <protection locked="0"/>
    </xf>
    <xf numFmtId="43" fontId="24" fillId="0" borderId="1" xfId="1" applyFont="1" applyFill="1" applyBorder="1" applyAlignment="1" applyProtection="1">
      <alignment horizontal="center"/>
      <protection locked="0"/>
    </xf>
    <xf numFmtId="43" fontId="24" fillId="0" borderId="8" xfId="1" applyFont="1" applyFill="1" applyBorder="1" applyAlignment="1" applyProtection="1">
      <alignment horizontal="center"/>
      <protection locked="0"/>
    </xf>
    <xf numFmtId="43" fontId="24" fillId="0" borderId="9" xfId="1" applyFont="1" applyFill="1" applyBorder="1" applyAlignment="1" applyProtection="1">
      <alignment horizontal="center"/>
      <protection locked="0"/>
    </xf>
    <xf numFmtId="0" fontId="33" fillId="0" borderId="0" xfId="0" applyFont="1" applyProtection="1"/>
    <xf numFmtId="0" fontId="33" fillId="0" borderId="0" xfId="0" applyFont="1" applyAlignment="1" applyProtection="1">
      <alignment horizontal="center"/>
    </xf>
    <xf numFmtId="0" fontId="30" fillId="0" borderId="0" xfId="0" applyFont="1" applyProtection="1"/>
    <xf numFmtId="43" fontId="29" fillId="0" borderId="0" xfId="1" applyFont="1" applyProtection="1"/>
    <xf numFmtId="44" fontId="29" fillId="0" borderId="0" xfId="3" applyFont="1" applyProtection="1"/>
    <xf numFmtId="44" fontId="29" fillId="0" borderId="2" xfId="3" applyFont="1" applyBorder="1" applyProtection="1"/>
    <xf numFmtId="43" fontId="31" fillId="0" borderId="0" xfId="0" applyNumberFormat="1" applyFont="1" applyProtection="1"/>
    <xf numFmtId="43" fontId="31" fillId="0" borderId="0" xfId="1" applyFont="1" applyProtection="1">
      <protection locked="0"/>
    </xf>
    <xf numFmtId="0" fontId="24" fillId="6" borderId="0" xfId="0" applyFont="1" applyFill="1" applyProtection="1"/>
    <xf numFmtId="0" fontId="26" fillId="6" borderId="0" xfId="0" applyFont="1" applyFill="1" applyProtection="1"/>
    <xf numFmtId="43" fontId="24" fillId="6" borderId="0" xfId="1" applyFont="1" applyFill="1" applyProtection="1"/>
    <xf numFmtId="43" fontId="37" fillId="0" borderId="0" xfId="1" applyFont="1" applyAlignment="1" applyProtection="1">
      <alignment horizontal="center"/>
    </xf>
    <xf numFmtId="0" fontId="29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43" fontId="24" fillId="0" borderId="0" xfId="1" applyFont="1" applyFill="1" applyBorder="1" applyProtection="1"/>
    <xf numFmtId="44" fontId="25" fillId="0" borderId="0" xfId="3" applyFont="1" applyFill="1" applyBorder="1" applyProtection="1"/>
    <xf numFmtId="43" fontId="24" fillId="6" borderId="0" xfId="1" applyFont="1" applyFill="1" applyBorder="1" applyProtection="1">
      <protection locked="0"/>
    </xf>
    <xf numFmtId="43" fontId="38" fillId="0" borderId="0" xfId="0" applyNumberFormat="1" applyFont="1" applyProtection="1"/>
    <xf numFmtId="0" fontId="8" fillId="0" borderId="0" xfId="0" applyFont="1" applyAlignment="1" applyProtection="1">
      <alignment horizontal="right"/>
    </xf>
    <xf numFmtId="164" fontId="8" fillId="0" borderId="1" xfId="0" applyNumberFormat="1" applyFont="1" applyBorder="1" applyAlignment="1" applyProtection="1">
      <alignment horizontal="center"/>
    </xf>
    <xf numFmtId="0" fontId="25" fillId="0" borderId="8" xfId="0" applyFont="1" applyFill="1" applyBorder="1" applyAlignment="1" applyProtection="1">
      <alignment horizontal="center"/>
      <protection locked="0"/>
    </xf>
    <xf numFmtId="164" fontId="8" fillId="0" borderId="0" xfId="0" applyNumberFormat="1" applyFont="1" applyProtection="1"/>
    <xf numFmtId="164" fontId="8" fillId="0" borderId="0" xfId="0" applyNumberFormat="1" applyFont="1" applyAlignment="1" applyProtection="1">
      <alignment horizontal="center"/>
    </xf>
    <xf numFmtId="44" fontId="29" fillId="3" borderId="0" xfId="3" applyFont="1" applyFill="1" applyProtection="1">
      <protection locked="0"/>
    </xf>
    <xf numFmtId="43" fontId="29" fillId="3" borderId="0" xfId="1" applyFont="1" applyFill="1" applyProtection="1">
      <protection locked="0"/>
    </xf>
    <xf numFmtId="0" fontId="8" fillId="0" borderId="0" xfId="0" applyFont="1" applyProtection="1">
      <protection locked="0"/>
    </xf>
    <xf numFmtId="14" fontId="8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</xf>
    <xf numFmtId="43" fontId="0" fillId="0" borderId="0" xfId="1" applyFont="1" applyProtection="1">
      <protection locked="0"/>
    </xf>
    <xf numFmtId="43" fontId="0" fillId="0" borderId="0" xfId="1" applyFont="1" applyAlignment="1" applyProtection="1">
      <alignment horizontal="right"/>
      <protection locked="0"/>
    </xf>
    <xf numFmtId="14" fontId="8" fillId="0" borderId="0" xfId="0" applyNumberFormat="1" applyFont="1" applyAlignment="1" applyProtection="1">
      <alignment horizontal="left"/>
    </xf>
    <xf numFmtId="43" fontId="25" fillId="0" borderId="8" xfId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43" fontId="7" fillId="0" borderId="0" xfId="0" applyNumberFormat="1" applyFont="1" applyProtection="1">
      <protection locked="0"/>
    </xf>
    <xf numFmtId="0" fontId="0" fillId="0" borderId="0" xfId="0" applyBorder="1"/>
    <xf numFmtId="43" fontId="24" fillId="0" borderId="7" xfId="1" applyFont="1" applyFill="1" applyBorder="1" applyAlignment="1" applyProtection="1">
      <alignment horizontal="center"/>
      <protection locked="0"/>
    </xf>
    <xf numFmtId="43" fontId="0" fillId="0" borderId="0" xfId="1" applyFont="1" applyProtection="1"/>
    <xf numFmtId="43" fontId="28" fillId="0" borderId="0" xfId="0" applyNumberFormat="1" applyFont="1" applyBorder="1" applyProtection="1"/>
    <xf numFmtId="43" fontId="31" fillId="3" borderId="0" xfId="1" applyFont="1" applyFill="1" applyProtection="1">
      <protection locked="0"/>
    </xf>
    <xf numFmtId="0" fontId="4" fillId="0" borderId="0" xfId="0" applyFont="1" applyAlignment="1" applyProtection="1">
      <alignment horizontal="left"/>
    </xf>
    <xf numFmtId="43" fontId="4" fillId="0" borderId="0" xfId="0" applyNumberFormat="1" applyFont="1" applyBorder="1" applyAlignment="1" applyProtection="1">
      <alignment horizontal="left"/>
    </xf>
    <xf numFmtId="0" fontId="35" fillId="0" borderId="0" xfId="0" applyFont="1" applyProtection="1"/>
    <xf numFmtId="0" fontId="41" fillId="0" borderId="0" xfId="0" applyFont="1" applyProtection="1">
      <protection locked="0"/>
    </xf>
    <xf numFmtId="0" fontId="14" fillId="8" borderId="0" xfId="0" applyFont="1" applyFill="1" applyAlignment="1" applyProtection="1">
      <alignment horizontal="center"/>
    </xf>
    <xf numFmtId="43" fontId="1" fillId="0" borderId="0" xfId="0" applyNumberFormat="1" applyFont="1" applyProtection="1"/>
    <xf numFmtId="0" fontId="41" fillId="0" borderId="0" xfId="0" applyFont="1" applyProtection="1"/>
    <xf numFmtId="43" fontId="7" fillId="0" borderId="0" xfId="1" applyFont="1" applyBorder="1" applyProtection="1"/>
    <xf numFmtId="10" fontId="23" fillId="0" borderId="0" xfId="1" applyNumberFormat="1" applyFont="1"/>
    <xf numFmtId="0" fontId="42" fillId="0" borderId="0" xfId="0" applyFont="1"/>
    <xf numFmtId="4" fontId="42" fillId="0" borderId="0" xfId="0" applyNumberFormat="1" applyFont="1"/>
    <xf numFmtId="39" fontId="42" fillId="0" borderId="0" xfId="0" applyNumberFormat="1" applyFont="1"/>
    <xf numFmtId="39" fontId="0" fillId="0" borderId="0" xfId="0" applyNumberFormat="1"/>
    <xf numFmtId="0" fontId="43" fillId="0" borderId="0" xfId="0" applyFont="1"/>
    <xf numFmtId="10" fontId="23" fillId="0" borderId="0" xfId="0" applyNumberFormat="1" applyFont="1"/>
    <xf numFmtId="10" fontId="39" fillId="0" borderId="0" xfId="0" applyNumberFormat="1" applyFont="1"/>
    <xf numFmtId="0" fontId="14" fillId="0" borderId="0" xfId="0" applyFont="1" applyAlignment="1" applyProtection="1">
      <alignment horizontal="center"/>
    </xf>
    <xf numFmtId="14" fontId="0" fillId="0" borderId="0" xfId="0" applyNumberFormat="1" applyProtection="1">
      <protection locked="0"/>
    </xf>
    <xf numFmtId="0" fontId="0" fillId="0" borderId="0" xfId="0" quotePrefix="1" applyProtection="1">
      <protection locked="0"/>
    </xf>
    <xf numFmtId="0" fontId="4" fillId="0" borderId="0" xfId="0" applyFont="1" applyProtection="1">
      <protection locked="0"/>
    </xf>
    <xf numFmtId="0" fontId="0" fillId="0" borderId="0" xfId="0" applyFill="1"/>
    <xf numFmtId="10" fontId="23" fillId="0" borderId="0" xfId="2" applyNumberFormat="1" applyFont="1"/>
    <xf numFmtId="0" fontId="18" fillId="0" borderId="0" xfId="5" applyAlignment="1">
      <alignment horizontal="right" vertical="top"/>
    </xf>
    <xf numFmtId="0" fontId="12" fillId="0" borderId="0" xfId="5" applyFont="1" applyAlignment="1">
      <alignment horizontal="center" vertical="top" wrapText="1"/>
    </xf>
    <xf numFmtId="0" fontId="18" fillId="0" borderId="0" xfId="5" applyAlignment="1">
      <alignment vertical="top" wrapText="1"/>
    </xf>
    <xf numFmtId="0" fontId="12" fillId="0" borderId="0" xfId="5" applyFont="1" applyAlignment="1">
      <alignment vertical="top"/>
    </xf>
    <xf numFmtId="0" fontId="45" fillId="10" borderId="0" xfId="5" applyFont="1" applyFill="1" applyAlignment="1">
      <alignment horizontal="left" vertical="top"/>
    </xf>
    <xf numFmtId="0" fontId="16" fillId="0" borderId="0" xfId="5" applyFont="1" applyAlignment="1">
      <alignment vertical="top" wrapText="1"/>
    </xf>
    <xf numFmtId="22" fontId="18" fillId="0" borderId="0" xfId="5" applyNumberFormat="1" applyAlignment="1">
      <alignment vertical="top"/>
    </xf>
    <xf numFmtId="0" fontId="16" fillId="0" borderId="0" xfId="5" applyFont="1"/>
    <xf numFmtId="165" fontId="18" fillId="0" borderId="0" xfId="5" applyNumberFormat="1" applyAlignment="1">
      <alignment horizontal="right" vertical="top"/>
    </xf>
    <xf numFmtId="0" fontId="18" fillId="0" borderId="11" xfId="5" applyBorder="1" applyAlignment="1">
      <alignment vertical="top" wrapText="1"/>
    </xf>
    <xf numFmtId="165" fontId="18" fillId="0" borderId="11" xfId="5" applyNumberFormat="1" applyBorder="1" applyAlignment="1">
      <alignment horizontal="right" vertical="top"/>
    </xf>
    <xf numFmtId="0" fontId="12" fillId="0" borderId="11" xfId="5" applyFont="1" applyBorder="1" applyAlignment="1">
      <alignment vertical="top" wrapText="1"/>
    </xf>
    <xf numFmtId="165" fontId="12" fillId="0" borderId="11" xfId="5" applyNumberFormat="1" applyFont="1" applyBorder="1" applyAlignment="1">
      <alignment horizontal="right" vertical="top"/>
    </xf>
    <xf numFmtId="0" fontId="7" fillId="0" borderId="0" xfId="0" applyFont="1" applyFill="1"/>
    <xf numFmtId="0" fontId="0" fillId="0" borderId="0" xfId="0" applyFont="1" applyFill="1"/>
    <xf numFmtId="0" fontId="3" fillId="0" borderId="0" xfId="0" applyFont="1" applyFill="1"/>
    <xf numFmtId="39" fontId="0" fillId="0" borderId="0" xfId="0" applyNumberFormat="1" applyAlignment="1" applyProtection="1">
      <alignment horizontal="right"/>
      <protection locked="0"/>
    </xf>
    <xf numFmtId="39" fontId="7" fillId="0" borderId="0" xfId="0" applyNumberFormat="1" applyFont="1" applyBorder="1" applyAlignment="1" applyProtection="1">
      <alignment horizontal="right"/>
      <protection locked="0"/>
    </xf>
    <xf numFmtId="39" fontId="28" fillId="0" borderId="0" xfId="0" applyNumberFormat="1" applyFont="1" applyBorder="1" applyAlignment="1" applyProtection="1">
      <alignment horizontal="right"/>
      <protection locked="0"/>
    </xf>
    <xf numFmtId="39" fontId="0" fillId="0" borderId="0" xfId="0" applyNumberFormat="1" applyProtection="1">
      <protection locked="0"/>
    </xf>
    <xf numFmtId="0" fontId="0" fillId="0" borderId="0" xfId="0" applyFont="1" applyFill="1" applyBorder="1" applyProtection="1">
      <protection locked="0"/>
    </xf>
    <xf numFmtId="44" fontId="46" fillId="0" borderId="0" xfId="3" applyFont="1" applyFill="1" applyBorder="1" applyProtection="1">
      <protection locked="0"/>
    </xf>
    <xf numFmtId="44" fontId="0" fillId="0" borderId="0" xfId="0" applyNumberFormat="1" applyFill="1" applyProtection="1">
      <protection locked="0"/>
    </xf>
    <xf numFmtId="17" fontId="0" fillId="0" borderId="0" xfId="0" applyNumberFormat="1" applyProtection="1">
      <protection locked="0"/>
    </xf>
    <xf numFmtId="0" fontId="47" fillId="0" borderId="10" xfId="0" applyFont="1" applyBorder="1" applyProtection="1">
      <protection locked="0"/>
    </xf>
    <xf numFmtId="0" fontId="48" fillId="0" borderId="10" xfId="0" applyFont="1" applyBorder="1" applyProtection="1">
      <protection locked="0"/>
    </xf>
    <xf numFmtId="0" fontId="0" fillId="0" borderId="0" xfId="0" applyFont="1" applyBorder="1" applyProtection="1">
      <protection locked="0"/>
    </xf>
    <xf numFmtId="44" fontId="46" fillId="0" borderId="0" xfId="3" applyFont="1" applyProtection="1">
      <protection locked="0"/>
    </xf>
    <xf numFmtId="0" fontId="7" fillId="0" borderId="0" xfId="0" applyFont="1" applyAlignment="1" applyProtection="1">
      <alignment horizontal="left"/>
    </xf>
    <xf numFmtId="14" fontId="4" fillId="0" borderId="0" xfId="0" applyNumberFormat="1" applyFont="1" applyAlignment="1" applyProtection="1">
      <alignment horizontal="center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Border="1" applyProtection="1">
      <protection locked="0"/>
    </xf>
    <xf numFmtId="0" fontId="7" fillId="6" borderId="0" xfId="0" applyFont="1" applyFill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0" fontId="27" fillId="0" borderId="0" xfId="0" applyFont="1" applyFill="1" applyAlignment="1" applyProtection="1">
      <alignment horizontal="center"/>
    </xf>
    <xf numFmtId="0" fontId="9" fillId="9" borderId="0" xfId="0" applyFont="1" applyFill="1" applyAlignment="1" applyProtection="1">
      <alignment horizontal="center"/>
    </xf>
    <xf numFmtId="43" fontId="9" fillId="0" borderId="0" xfId="0" applyNumberFormat="1" applyFont="1" applyAlignment="1" applyProtection="1">
      <alignment horizontal="center"/>
    </xf>
    <xf numFmtId="43" fontId="37" fillId="0" borderId="0" xfId="1" applyFont="1" applyAlignment="1" applyProtection="1">
      <alignment horizontal="center"/>
    </xf>
    <xf numFmtId="0" fontId="33" fillId="3" borderId="0" xfId="0" applyFont="1" applyFill="1" applyAlignment="1" applyProtection="1">
      <alignment horizontal="center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P48"/>
  <sheetViews>
    <sheetView topLeftCell="D16" zoomScale="70" workbookViewId="0">
      <selection activeCell="I7" sqref="I7:L7"/>
    </sheetView>
  </sheetViews>
  <sheetFormatPr defaultRowHeight="16.5"/>
  <cols>
    <col min="1" max="1" width="10.28515625" style="128" bestFit="1" customWidth="1"/>
    <col min="2" max="2" width="13.7109375" style="128" customWidth="1"/>
    <col min="3" max="3" width="18.7109375" style="128" customWidth="1"/>
    <col min="4" max="4" width="10.85546875" style="128" customWidth="1"/>
    <col min="5" max="5" width="15.28515625" style="128" customWidth="1"/>
    <col min="6" max="6" width="16.42578125" style="128" customWidth="1"/>
    <col min="7" max="7" width="15.85546875" style="128" bestFit="1" customWidth="1"/>
    <col min="8" max="8" width="16.42578125" style="128" customWidth="1"/>
    <col min="9" max="9" width="15.28515625" style="128" customWidth="1"/>
    <col min="10" max="10" width="16.42578125" style="128" customWidth="1"/>
    <col min="11" max="11" width="15.28515625" style="128" customWidth="1"/>
    <col min="12" max="12" width="14.5703125" style="128" bestFit="1" customWidth="1"/>
    <col min="13" max="13" width="15.5703125" style="128" bestFit="1" customWidth="1"/>
    <col min="14" max="14" width="15.5703125" style="128" customWidth="1"/>
    <col min="15" max="15" width="17.28515625" style="128" customWidth="1"/>
    <col min="16" max="17" width="17.140625" style="128" customWidth="1"/>
    <col min="18" max="18" width="16" style="128" customWidth="1"/>
    <col min="19" max="19" width="17.42578125" style="128" customWidth="1"/>
    <col min="20" max="20" width="17.28515625" style="128" customWidth="1"/>
    <col min="21" max="21" width="19.42578125" style="129" customWidth="1"/>
    <col min="22" max="22" width="13.7109375" style="128" customWidth="1"/>
    <col min="23" max="16384" width="9.140625" style="128"/>
  </cols>
  <sheetData>
    <row r="1" spans="1:21" ht="20.25">
      <c r="A1" s="127" t="s">
        <v>129</v>
      </c>
      <c r="M1" s="256"/>
      <c r="N1" s="256"/>
      <c r="O1" s="256"/>
    </row>
    <row r="2" spans="1:21" ht="20.25">
      <c r="A2" s="127"/>
    </row>
    <row r="3" spans="1:21" s="168" customFormat="1" ht="20.25">
      <c r="A3" s="169" t="s">
        <v>173</v>
      </c>
      <c r="U3" s="170"/>
    </row>
    <row r="4" spans="1:21" s="168" customFormat="1" ht="20.25">
      <c r="A4" s="169" t="s">
        <v>174</v>
      </c>
      <c r="U4" s="170"/>
    </row>
    <row r="5" spans="1:21" ht="20.25">
      <c r="A5" s="127"/>
    </row>
    <row r="6" spans="1:21" ht="18.75">
      <c r="A6" s="130" t="s">
        <v>130</v>
      </c>
      <c r="J6" s="131"/>
      <c r="K6" s="131"/>
      <c r="L6" s="131"/>
    </row>
    <row r="7" spans="1:21">
      <c r="D7" s="133" t="s">
        <v>184</v>
      </c>
      <c r="E7" s="133"/>
      <c r="I7" s="132"/>
      <c r="J7" s="132"/>
      <c r="K7" s="132"/>
      <c r="L7" s="132"/>
      <c r="N7" s="133" t="s">
        <v>160</v>
      </c>
      <c r="O7" s="133" t="s">
        <v>160</v>
      </c>
      <c r="P7" s="133" t="s">
        <v>160</v>
      </c>
      <c r="Q7" s="133" t="s">
        <v>160</v>
      </c>
      <c r="R7" s="133" t="s">
        <v>70</v>
      </c>
      <c r="S7" s="133" t="s">
        <v>76</v>
      </c>
      <c r="T7" s="133"/>
    </row>
    <row r="8" spans="1:21" s="133" customFormat="1">
      <c r="A8" s="133" t="s">
        <v>320</v>
      </c>
      <c r="B8" s="133" t="s">
        <v>322</v>
      </c>
      <c r="D8" s="133" t="s">
        <v>185</v>
      </c>
      <c r="E8" s="133" t="s">
        <v>75</v>
      </c>
      <c r="F8" s="133" t="s">
        <v>75</v>
      </c>
      <c r="G8" s="133" t="s">
        <v>75</v>
      </c>
      <c r="H8" s="133" t="s">
        <v>75</v>
      </c>
      <c r="I8" s="133" t="s">
        <v>76</v>
      </c>
      <c r="J8" s="133" t="s">
        <v>76</v>
      </c>
      <c r="K8" s="133" t="s">
        <v>76</v>
      </c>
      <c r="L8" s="133" t="s">
        <v>76</v>
      </c>
      <c r="M8" s="133" t="s">
        <v>70</v>
      </c>
      <c r="N8" s="133" t="s">
        <v>77</v>
      </c>
      <c r="O8" s="133" t="s">
        <v>77</v>
      </c>
      <c r="P8" s="133" t="s">
        <v>77</v>
      </c>
      <c r="Q8" s="133" t="s">
        <v>77</v>
      </c>
      <c r="R8" s="133" t="s">
        <v>160</v>
      </c>
      <c r="S8" s="133" t="s">
        <v>79</v>
      </c>
      <c r="U8" s="134"/>
    </row>
    <row r="9" spans="1:21" s="133" customFormat="1">
      <c r="A9" s="135" t="s">
        <v>74</v>
      </c>
      <c r="B9" s="135" t="s">
        <v>321</v>
      </c>
      <c r="C9" s="136" t="s">
        <v>73</v>
      </c>
      <c r="D9" s="136" t="s">
        <v>74</v>
      </c>
      <c r="E9" s="135" t="s">
        <v>239</v>
      </c>
      <c r="F9" s="135" t="s">
        <v>241</v>
      </c>
      <c r="G9" s="135" t="s">
        <v>243</v>
      </c>
      <c r="H9" s="135" t="s">
        <v>245</v>
      </c>
      <c r="I9" s="135" t="s">
        <v>240</v>
      </c>
      <c r="J9" s="135" t="s">
        <v>242</v>
      </c>
      <c r="K9" s="135" t="s">
        <v>244</v>
      </c>
      <c r="L9" s="135" t="s">
        <v>246</v>
      </c>
      <c r="M9" s="135" t="s">
        <v>78</v>
      </c>
      <c r="N9" s="135" t="s">
        <v>239</v>
      </c>
      <c r="O9" s="135" t="s">
        <v>241</v>
      </c>
      <c r="P9" s="135" t="s">
        <v>243</v>
      </c>
      <c r="Q9" s="135" t="s">
        <v>245</v>
      </c>
      <c r="R9" s="135" t="s">
        <v>77</v>
      </c>
      <c r="S9" s="137" t="s">
        <v>80</v>
      </c>
      <c r="T9" s="142"/>
      <c r="U9" s="134"/>
    </row>
    <row r="10" spans="1:21">
      <c r="A10" s="151"/>
      <c r="B10" s="152"/>
      <c r="C10" s="153"/>
      <c r="D10" s="181"/>
      <c r="E10" s="154"/>
      <c r="F10" s="154"/>
      <c r="G10" s="154"/>
      <c r="H10" s="154"/>
      <c r="I10" s="155">
        <v>0</v>
      </c>
      <c r="J10" s="155">
        <v>0</v>
      </c>
      <c r="K10" s="155"/>
      <c r="L10" s="154">
        <v>0</v>
      </c>
      <c r="M10" s="138">
        <f>SUM(I10:L10)</f>
        <v>0</v>
      </c>
      <c r="N10" s="138">
        <v>0</v>
      </c>
      <c r="O10" s="138">
        <v>0</v>
      </c>
      <c r="P10" s="138">
        <v>0</v>
      </c>
      <c r="Q10" s="138">
        <v>0</v>
      </c>
      <c r="R10" s="138">
        <f>N10+O10+P10+Q10</f>
        <v>0</v>
      </c>
      <c r="S10" s="139">
        <f>IF((ABS(R10)&gt;ABS(M10)),0,R10-M10)</f>
        <v>0</v>
      </c>
      <c r="T10" s="143"/>
    </row>
    <row r="11" spans="1:21">
      <c r="A11" s="151"/>
      <c r="B11" s="156"/>
      <c r="C11" s="153"/>
      <c r="D11" s="181"/>
      <c r="E11" s="154"/>
      <c r="F11" s="154"/>
      <c r="G11" s="154"/>
      <c r="H11" s="154"/>
      <c r="I11" s="158">
        <v>0</v>
      </c>
      <c r="J11" s="158">
        <v>0</v>
      </c>
      <c r="K11" s="158"/>
      <c r="L11" s="157">
        <v>0</v>
      </c>
      <c r="M11" s="140">
        <f>SUM(I11:L11)</f>
        <v>0</v>
      </c>
      <c r="N11" s="140">
        <v>0</v>
      </c>
      <c r="O11" s="140">
        <v>0</v>
      </c>
      <c r="P11" s="140">
        <v>0</v>
      </c>
      <c r="Q11" s="140">
        <v>0</v>
      </c>
      <c r="R11" s="140">
        <f t="shared" ref="R11:R19" si="0">N11+O11+P11+Q11</f>
        <v>0</v>
      </c>
      <c r="S11" s="139">
        <f t="shared" ref="S11:S19" si="1">IF((ABS(R11)&gt;ABS(M11)),0,R11-M11)</f>
        <v>0</v>
      </c>
      <c r="T11" s="175"/>
    </row>
    <row r="12" spans="1:21">
      <c r="A12" s="151"/>
      <c r="B12" s="156"/>
      <c r="C12" s="153"/>
      <c r="D12" s="181"/>
      <c r="E12" s="192"/>
      <c r="F12" s="157"/>
      <c r="G12" s="157"/>
      <c r="H12" s="155"/>
      <c r="I12" s="158">
        <v>0</v>
      </c>
      <c r="J12" s="158">
        <v>0</v>
      </c>
      <c r="K12" s="158"/>
      <c r="L12" s="157">
        <v>0</v>
      </c>
      <c r="M12" s="140">
        <f t="shared" ref="M12:M19" si="2">SUM(I12:L12)</f>
        <v>0</v>
      </c>
      <c r="N12" s="140">
        <v>0</v>
      </c>
      <c r="O12" s="140">
        <v>0</v>
      </c>
      <c r="P12" s="140">
        <v>0</v>
      </c>
      <c r="Q12" s="140">
        <v>0</v>
      </c>
      <c r="R12" s="140">
        <f t="shared" si="0"/>
        <v>0</v>
      </c>
      <c r="S12" s="139">
        <f t="shared" si="1"/>
        <v>0</v>
      </c>
      <c r="T12" s="175"/>
    </row>
    <row r="13" spans="1:21">
      <c r="A13" s="151"/>
      <c r="B13" s="156"/>
      <c r="C13" s="153"/>
      <c r="D13" s="181"/>
      <c r="E13" s="192"/>
      <c r="F13" s="157"/>
      <c r="G13" s="157"/>
      <c r="H13" s="158"/>
      <c r="I13" s="158">
        <v>0</v>
      </c>
      <c r="J13" s="158">
        <v>0</v>
      </c>
      <c r="K13" s="158"/>
      <c r="L13" s="157">
        <v>0</v>
      </c>
      <c r="M13" s="140">
        <f t="shared" si="2"/>
        <v>0</v>
      </c>
      <c r="N13" s="140">
        <v>0</v>
      </c>
      <c r="O13" s="140">
        <v>0</v>
      </c>
      <c r="P13" s="140">
        <v>0</v>
      </c>
      <c r="Q13" s="140">
        <v>0</v>
      </c>
      <c r="R13" s="140">
        <f t="shared" si="0"/>
        <v>0</v>
      </c>
      <c r="S13" s="139">
        <f t="shared" si="1"/>
        <v>0</v>
      </c>
      <c r="T13" s="175"/>
    </row>
    <row r="14" spans="1:21">
      <c r="A14" s="151"/>
      <c r="B14" s="156"/>
      <c r="C14" s="153"/>
      <c r="D14" s="181"/>
      <c r="E14" s="192"/>
      <c r="F14" s="157"/>
      <c r="G14" s="157"/>
      <c r="H14" s="158"/>
      <c r="I14" s="158">
        <v>0</v>
      </c>
      <c r="J14" s="158">
        <v>0</v>
      </c>
      <c r="K14" s="196"/>
      <c r="L14" s="159">
        <v>0</v>
      </c>
      <c r="M14" s="140">
        <f t="shared" si="2"/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f t="shared" si="0"/>
        <v>0</v>
      </c>
      <c r="S14" s="139">
        <f t="shared" si="1"/>
        <v>0</v>
      </c>
      <c r="T14" s="175"/>
    </row>
    <row r="15" spans="1:21">
      <c r="A15" s="151"/>
      <c r="B15" s="156"/>
      <c r="C15" s="153"/>
      <c r="D15" s="181"/>
      <c r="E15" s="192"/>
      <c r="F15" s="157"/>
      <c r="G15" s="157"/>
      <c r="H15" s="158"/>
      <c r="I15" s="158">
        <v>0</v>
      </c>
      <c r="J15" s="158">
        <v>0</v>
      </c>
      <c r="K15" s="196">
        <v>0</v>
      </c>
      <c r="L15" s="159">
        <v>0</v>
      </c>
      <c r="M15" s="140">
        <f t="shared" si="2"/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f t="shared" si="0"/>
        <v>0</v>
      </c>
      <c r="S15" s="139">
        <f t="shared" si="1"/>
        <v>0</v>
      </c>
      <c r="T15" s="175"/>
    </row>
    <row r="16" spans="1:21">
      <c r="A16" s="151"/>
      <c r="B16" s="156"/>
      <c r="C16" s="153"/>
      <c r="D16" s="181"/>
      <c r="E16" s="192"/>
      <c r="F16" s="157"/>
      <c r="G16" s="157"/>
      <c r="H16" s="158"/>
      <c r="I16" s="158">
        <v>0</v>
      </c>
      <c r="J16" s="158">
        <v>0</v>
      </c>
      <c r="K16" s="196">
        <v>0</v>
      </c>
      <c r="L16" s="159">
        <v>0</v>
      </c>
      <c r="M16" s="140">
        <f t="shared" si="2"/>
        <v>0</v>
      </c>
      <c r="N16" s="140">
        <v>0</v>
      </c>
      <c r="O16" s="140">
        <v>0</v>
      </c>
      <c r="P16" s="140">
        <v>0</v>
      </c>
      <c r="Q16" s="140">
        <v>0</v>
      </c>
      <c r="R16" s="140">
        <f t="shared" si="0"/>
        <v>0</v>
      </c>
      <c r="S16" s="139">
        <f t="shared" si="1"/>
        <v>0</v>
      </c>
      <c r="T16" s="175"/>
    </row>
    <row r="17" spans="1:39">
      <c r="A17" s="151"/>
      <c r="B17" s="156"/>
      <c r="C17" s="153"/>
      <c r="D17" s="181"/>
      <c r="E17" s="192"/>
      <c r="F17" s="157"/>
      <c r="G17" s="157"/>
      <c r="H17" s="158"/>
      <c r="I17" s="158">
        <v>0</v>
      </c>
      <c r="J17" s="158">
        <v>0</v>
      </c>
      <c r="K17" s="196">
        <v>0</v>
      </c>
      <c r="L17" s="159">
        <v>0</v>
      </c>
      <c r="M17" s="140">
        <f t="shared" si="2"/>
        <v>0</v>
      </c>
      <c r="N17" s="140">
        <v>0</v>
      </c>
      <c r="O17" s="140">
        <v>0</v>
      </c>
      <c r="P17" s="140">
        <v>0</v>
      </c>
      <c r="Q17" s="140">
        <v>0</v>
      </c>
      <c r="R17" s="140">
        <f t="shared" si="0"/>
        <v>0</v>
      </c>
      <c r="S17" s="139">
        <f t="shared" si="1"/>
        <v>0</v>
      </c>
      <c r="T17" s="175"/>
    </row>
    <row r="18" spans="1:39">
      <c r="A18" s="151"/>
      <c r="B18" s="156"/>
      <c r="C18" s="153"/>
      <c r="D18" s="181"/>
      <c r="E18" s="192"/>
      <c r="F18" s="157"/>
      <c r="G18" s="157"/>
      <c r="H18" s="158"/>
      <c r="I18" s="158">
        <v>0</v>
      </c>
      <c r="J18" s="158">
        <v>0</v>
      </c>
      <c r="K18" s="196">
        <v>0</v>
      </c>
      <c r="L18" s="159">
        <v>0</v>
      </c>
      <c r="M18" s="140">
        <f t="shared" si="2"/>
        <v>0</v>
      </c>
      <c r="N18" s="140">
        <v>0</v>
      </c>
      <c r="O18" s="140">
        <v>0</v>
      </c>
      <c r="P18" s="140">
        <v>0</v>
      </c>
      <c r="Q18" s="140">
        <v>0</v>
      </c>
      <c r="R18" s="140">
        <f t="shared" si="0"/>
        <v>0</v>
      </c>
      <c r="S18" s="139">
        <f t="shared" si="1"/>
        <v>0</v>
      </c>
      <c r="T18" s="175"/>
    </row>
    <row r="19" spans="1:39">
      <c r="A19" s="151"/>
      <c r="B19" s="156"/>
      <c r="C19" s="153"/>
      <c r="D19" s="181"/>
      <c r="E19" s="192">
        <v>0</v>
      </c>
      <c r="F19" s="157">
        <v>0</v>
      </c>
      <c r="G19" s="157">
        <v>0</v>
      </c>
      <c r="H19" s="158">
        <v>0</v>
      </c>
      <c r="I19" s="158">
        <v>0</v>
      </c>
      <c r="J19" s="158">
        <v>0</v>
      </c>
      <c r="K19" s="196">
        <v>0</v>
      </c>
      <c r="L19" s="159">
        <v>0</v>
      </c>
      <c r="M19" s="140">
        <f t="shared" si="2"/>
        <v>0</v>
      </c>
      <c r="N19" s="140">
        <v>0</v>
      </c>
      <c r="O19" s="140">
        <v>0</v>
      </c>
      <c r="P19" s="140">
        <v>0</v>
      </c>
      <c r="Q19" s="140">
        <v>0</v>
      </c>
      <c r="R19" s="140">
        <f t="shared" si="0"/>
        <v>0</v>
      </c>
      <c r="S19" s="139">
        <f t="shared" si="1"/>
        <v>0</v>
      </c>
      <c r="T19" s="175"/>
    </row>
    <row r="20" spans="1:39">
      <c r="A20" s="141"/>
      <c r="C20" s="142" t="s">
        <v>87</v>
      </c>
      <c r="D20" s="142"/>
      <c r="E20" s="143">
        <f>SUM(E10:E19)</f>
        <v>0</v>
      </c>
      <c r="F20" s="143">
        <f t="shared" ref="F20:S20" si="3">SUM(F10:F19)</f>
        <v>0</v>
      </c>
      <c r="G20" s="143">
        <f t="shared" si="3"/>
        <v>0</v>
      </c>
      <c r="H20" s="143">
        <f t="shared" si="3"/>
        <v>0</v>
      </c>
      <c r="I20" s="143">
        <f t="shared" si="3"/>
        <v>0</v>
      </c>
      <c r="J20" s="143">
        <f t="shared" si="3"/>
        <v>0</v>
      </c>
      <c r="K20" s="143">
        <f t="shared" si="3"/>
        <v>0</v>
      </c>
      <c r="L20" s="143">
        <f t="shared" si="3"/>
        <v>0</v>
      </c>
      <c r="M20" s="143">
        <f t="shared" si="3"/>
        <v>0</v>
      </c>
      <c r="N20" s="143">
        <f t="shared" si="3"/>
        <v>0</v>
      </c>
      <c r="O20" s="143">
        <f t="shared" si="3"/>
        <v>0</v>
      </c>
      <c r="P20" s="143">
        <f t="shared" si="3"/>
        <v>0</v>
      </c>
      <c r="Q20" s="143">
        <f t="shared" si="3"/>
        <v>0</v>
      </c>
      <c r="R20" s="143">
        <f t="shared" si="3"/>
        <v>0</v>
      </c>
      <c r="S20" s="143">
        <f t="shared" si="3"/>
        <v>0</v>
      </c>
      <c r="T20" s="143"/>
    </row>
    <row r="21" spans="1:39">
      <c r="J21" s="131"/>
      <c r="K21" s="131"/>
      <c r="L21" s="131"/>
    </row>
    <row r="22" spans="1:39">
      <c r="J22" s="131"/>
      <c r="K22" s="131"/>
      <c r="L22" s="131"/>
      <c r="O22" s="144" t="s">
        <v>131</v>
      </c>
      <c r="P22" s="144"/>
      <c r="Q22" s="144"/>
      <c r="R22" s="144"/>
      <c r="S22" s="145">
        <f>S20</f>
        <v>0</v>
      </c>
      <c r="T22" s="145"/>
    </row>
    <row r="24" spans="1:39" ht="18.75">
      <c r="A24" s="130" t="s">
        <v>146</v>
      </c>
    </row>
    <row r="26" spans="1:39">
      <c r="D26" s="133" t="s">
        <v>184</v>
      </c>
      <c r="E26" s="133"/>
      <c r="I26" s="132"/>
      <c r="J26" s="132"/>
      <c r="K26" s="132"/>
      <c r="L26" s="132"/>
      <c r="N26" s="133" t="s">
        <v>160</v>
      </c>
      <c r="O26" s="133" t="s">
        <v>160</v>
      </c>
      <c r="P26" s="133" t="s">
        <v>160</v>
      </c>
      <c r="Q26" s="133" t="s">
        <v>160</v>
      </c>
      <c r="R26" s="133" t="s">
        <v>70</v>
      </c>
      <c r="S26" s="133" t="s">
        <v>76</v>
      </c>
      <c r="T26" s="133" t="s">
        <v>180</v>
      </c>
      <c r="U26" s="134"/>
    </row>
    <row r="27" spans="1:39" s="133" customFormat="1">
      <c r="A27" s="133" t="s">
        <v>118</v>
      </c>
      <c r="B27" s="133" t="s">
        <v>322</v>
      </c>
      <c r="D27" s="133" t="s">
        <v>185</v>
      </c>
      <c r="E27" s="133" t="s">
        <v>75</v>
      </c>
      <c r="F27" s="133" t="s">
        <v>75</v>
      </c>
      <c r="G27" s="133" t="s">
        <v>75</v>
      </c>
      <c r="H27" s="133" t="s">
        <v>75</v>
      </c>
      <c r="I27" s="133" t="s">
        <v>76</v>
      </c>
      <c r="J27" s="133" t="s">
        <v>76</v>
      </c>
      <c r="K27" s="133" t="s">
        <v>76</v>
      </c>
      <c r="L27" s="133" t="s">
        <v>76</v>
      </c>
      <c r="M27" s="133" t="s">
        <v>70</v>
      </c>
      <c r="N27" s="133" t="s">
        <v>77</v>
      </c>
      <c r="O27" s="133" t="s">
        <v>77</v>
      </c>
      <c r="P27" s="133" t="s">
        <v>77</v>
      </c>
      <c r="Q27" s="133" t="s">
        <v>77</v>
      </c>
      <c r="R27" s="133" t="s">
        <v>160</v>
      </c>
      <c r="S27" s="133" t="s">
        <v>79</v>
      </c>
      <c r="T27" s="133" t="s">
        <v>115</v>
      </c>
      <c r="U27" s="134"/>
    </row>
    <row r="28" spans="1:39" s="133" customFormat="1">
      <c r="A28" s="135" t="s">
        <v>74</v>
      </c>
      <c r="B28" s="135" t="s">
        <v>321</v>
      </c>
      <c r="C28" s="136" t="s">
        <v>73</v>
      </c>
      <c r="D28" s="136" t="s">
        <v>74</v>
      </c>
      <c r="E28" s="135" t="s">
        <v>239</v>
      </c>
      <c r="F28" s="135" t="s">
        <v>241</v>
      </c>
      <c r="G28" s="135" t="s">
        <v>243</v>
      </c>
      <c r="H28" s="135" t="s">
        <v>245</v>
      </c>
      <c r="I28" s="135" t="s">
        <v>240</v>
      </c>
      <c r="J28" s="135" t="s">
        <v>242</v>
      </c>
      <c r="K28" s="135" t="s">
        <v>244</v>
      </c>
      <c r="L28" s="135" t="s">
        <v>246</v>
      </c>
      <c r="M28" s="135" t="s">
        <v>78</v>
      </c>
      <c r="N28" s="135" t="s">
        <v>239</v>
      </c>
      <c r="O28" s="135" t="s">
        <v>241</v>
      </c>
      <c r="P28" s="135" t="s">
        <v>243</v>
      </c>
      <c r="Q28" s="135" t="s">
        <v>245</v>
      </c>
      <c r="R28" s="135" t="s">
        <v>77</v>
      </c>
      <c r="S28" s="137" t="s">
        <v>80</v>
      </c>
      <c r="T28" s="142" t="s">
        <v>181</v>
      </c>
      <c r="U28" s="134"/>
    </row>
    <row r="29" spans="1:39">
      <c r="A29" s="151"/>
      <c r="B29" s="152"/>
      <c r="C29" s="153"/>
      <c r="D29" s="181"/>
      <c r="E29" s="155">
        <v>0</v>
      </c>
      <c r="F29" s="155">
        <v>0</v>
      </c>
      <c r="G29" s="155">
        <v>0</v>
      </c>
      <c r="H29" s="155">
        <v>0</v>
      </c>
      <c r="I29" s="154">
        <v>0</v>
      </c>
      <c r="J29" s="154">
        <v>0</v>
      </c>
      <c r="K29" s="154">
        <v>0</v>
      </c>
      <c r="L29" s="154">
        <v>0</v>
      </c>
      <c r="M29" s="138">
        <f>SUM(I29:L29)</f>
        <v>0</v>
      </c>
      <c r="N29" s="138">
        <f>E29*(IF(D29=1,'Benefit Rates'!$B$13,'Benefit Rates'!$B$7))</f>
        <v>0</v>
      </c>
      <c r="O29" s="138">
        <f>F29*(IF(D29=1,'Benefit Rates'!$C$13,'Benefit Rates'!$C$7))</f>
        <v>0</v>
      </c>
      <c r="P29" s="138">
        <f>G29*(IF(D29=1,'Benefit Rates'!$D$13,'Benefit Rates'!$D$7))</f>
        <v>0</v>
      </c>
      <c r="Q29" s="138">
        <f>H29*(IF(D29=1,'Benefit Rates'!$E$13,'Benefit Rates'!$E$7))</f>
        <v>0</v>
      </c>
      <c r="R29" s="138">
        <f>Q29+O29+P29+N29</f>
        <v>0</v>
      </c>
      <c r="S29" s="139">
        <f>ROUND(IF((ABS(R29)&gt;ABS(M29)),0,R29-M29),2)</f>
        <v>0</v>
      </c>
      <c r="T29" s="177"/>
    </row>
    <row r="30" spans="1:39">
      <c r="A30" s="151"/>
      <c r="B30" s="152"/>
      <c r="C30" s="153"/>
      <c r="D30" s="181"/>
      <c r="E30" s="155">
        <v>0</v>
      </c>
      <c r="F30" s="155">
        <v>0</v>
      </c>
      <c r="G30" s="155">
        <v>0</v>
      </c>
      <c r="H30" s="155">
        <v>0</v>
      </c>
      <c r="I30" s="158">
        <v>0</v>
      </c>
      <c r="J30" s="158">
        <v>0</v>
      </c>
      <c r="K30" s="158">
        <v>0</v>
      </c>
      <c r="L30" s="157">
        <v>0</v>
      </c>
      <c r="M30" s="140">
        <f>SUM(I30:L30)</f>
        <v>0</v>
      </c>
      <c r="N30" s="138">
        <f>E30*(IF(D30=1,'Benefit Rates'!$B$13,'Benefit Rates'!$B$7))</f>
        <v>0</v>
      </c>
      <c r="O30" s="138">
        <f>F30*(IF(D30=1,'Benefit Rates'!$C$13,'Benefit Rates'!$C$7))</f>
        <v>0</v>
      </c>
      <c r="P30" s="138">
        <f>G30*(IF(D30=1,'Benefit Rates'!$D$13,'Benefit Rates'!$D$7))</f>
        <v>0</v>
      </c>
      <c r="Q30" s="138">
        <f>H30*(IF(D30=1,'Benefit Rates'!$E$13,'Benefit Rates'!$E$7))</f>
        <v>0</v>
      </c>
      <c r="R30" s="140">
        <f>O30+P30+N30+Q30</f>
        <v>0</v>
      </c>
      <c r="S30" s="139">
        <f t="shared" ref="S30:S40" si="4">ROUND(IF((ABS(R30)&gt;ABS(M30)),0,R30-M30),2)</f>
        <v>0</v>
      </c>
      <c r="T30" s="177" t="s">
        <v>197</v>
      </c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</row>
    <row r="31" spans="1:39">
      <c r="A31" s="151"/>
      <c r="B31" s="152"/>
      <c r="C31" s="153"/>
      <c r="D31" s="181" t="s">
        <v>14</v>
      </c>
      <c r="E31" s="155">
        <v>0</v>
      </c>
      <c r="F31" s="155">
        <v>0</v>
      </c>
      <c r="G31" s="155">
        <v>0</v>
      </c>
      <c r="H31" s="155">
        <v>0</v>
      </c>
      <c r="I31" s="158">
        <v>0</v>
      </c>
      <c r="J31" s="158">
        <v>0</v>
      </c>
      <c r="K31" s="158">
        <v>0</v>
      </c>
      <c r="L31" s="157">
        <v>0</v>
      </c>
      <c r="M31" s="140">
        <f t="shared" ref="M31:M40" si="5">SUM(I31:L31)</f>
        <v>0</v>
      </c>
      <c r="N31" s="138">
        <f>E31*(IF(D31=1,'Benefit Rates'!$B$13,'Benefit Rates'!$B$7))</f>
        <v>0</v>
      </c>
      <c r="O31" s="138">
        <f>F31*(IF(D31=1,'Benefit Rates'!$C$13,'Benefit Rates'!$C$7))</f>
        <v>0</v>
      </c>
      <c r="P31" s="138">
        <f>G31*(IF(D31=1,'Benefit Rates'!$D$13,'Benefit Rates'!$D$7))</f>
        <v>0</v>
      </c>
      <c r="Q31" s="138">
        <f>H31*(IF(D31=1,'Benefit Rates'!$E$13,'Benefit Rates'!$E$7))</f>
        <v>0</v>
      </c>
      <c r="R31" s="140">
        <f t="shared" ref="R31:R40" si="6">O31+P31+N31+Q31</f>
        <v>0</v>
      </c>
      <c r="S31" s="139">
        <f t="shared" si="4"/>
        <v>0</v>
      </c>
      <c r="T31" s="177" t="s">
        <v>197</v>
      </c>
    </row>
    <row r="32" spans="1:39" ht="16.5" customHeight="1">
      <c r="A32" s="151"/>
      <c r="B32" s="156"/>
      <c r="C32" s="153"/>
      <c r="D32" s="181" t="s">
        <v>14</v>
      </c>
      <c r="E32" s="155">
        <v>0</v>
      </c>
      <c r="F32" s="155">
        <v>0</v>
      </c>
      <c r="G32" s="155">
        <v>0</v>
      </c>
      <c r="H32" s="155">
        <v>0</v>
      </c>
      <c r="I32" s="158">
        <v>0</v>
      </c>
      <c r="J32" s="158">
        <v>0</v>
      </c>
      <c r="K32" s="158">
        <v>0</v>
      </c>
      <c r="L32" s="157">
        <v>0</v>
      </c>
      <c r="M32" s="140">
        <f t="shared" si="5"/>
        <v>0</v>
      </c>
      <c r="N32" s="138">
        <f>E32*(IF(D32=1,'Benefit Rates'!$B$13,'Benefit Rates'!$B$7))</f>
        <v>0</v>
      </c>
      <c r="O32" s="138">
        <f>F32*(IF(D32=1,'Benefit Rates'!$C$13,'Benefit Rates'!$C$7))</f>
        <v>0</v>
      </c>
      <c r="P32" s="138">
        <f>G32*(IF(D32=1,'Benefit Rates'!$D$13,'Benefit Rates'!$D$7))</f>
        <v>0</v>
      </c>
      <c r="Q32" s="138">
        <f>H32*(IF(D32=1,'Benefit Rates'!$E$13,'Benefit Rates'!$E$7))</f>
        <v>0</v>
      </c>
      <c r="R32" s="140">
        <f t="shared" si="6"/>
        <v>0</v>
      </c>
      <c r="S32" s="139">
        <f t="shared" si="4"/>
        <v>0</v>
      </c>
      <c r="T32" s="177" t="s">
        <v>197</v>
      </c>
    </row>
    <row r="33" spans="1:42" ht="16.5" customHeight="1">
      <c r="A33" s="151"/>
      <c r="B33" s="156"/>
      <c r="C33" s="153"/>
      <c r="D33" s="181"/>
      <c r="E33" s="158"/>
      <c r="F33" s="157"/>
      <c r="G33" s="157"/>
      <c r="H33" s="158"/>
      <c r="I33" s="158">
        <v>0</v>
      </c>
      <c r="J33" s="158">
        <v>0</v>
      </c>
      <c r="K33" s="158"/>
      <c r="L33" s="157"/>
      <c r="M33" s="140">
        <f t="shared" si="5"/>
        <v>0</v>
      </c>
      <c r="N33" s="138">
        <f>E33*(IF(D33=1,'Benefit Rates'!$B$13,'Benefit Rates'!$B$7))</f>
        <v>0</v>
      </c>
      <c r="O33" s="138">
        <f>F33*(IF(D33=1,'Benefit Rates'!$C$13,'Benefit Rates'!$C$7))</f>
        <v>0</v>
      </c>
      <c r="P33" s="138">
        <f>G33*(IF(D33=1,'Benefit Rates'!$D$13,'Benefit Rates'!$D$7))</f>
        <v>0</v>
      </c>
      <c r="Q33" s="138">
        <f>H33*(IF(D33=1,'Benefit Rates'!$E$13,'Benefit Rates'!$E$7))</f>
        <v>0</v>
      </c>
      <c r="R33" s="140">
        <f t="shared" si="6"/>
        <v>0</v>
      </c>
      <c r="S33" s="139">
        <f t="shared" si="4"/>
        <v>0</v>
      </c>
      <c r="T33" s="177"/>
    </row>
    <row r="34" spans="1:42" ht="16.5" customHeight="1">
      <c r="A34" s="151"/>
      <c r="B34" s="156"/>
      <c r="C34" s="153"/>
      <c r="D34" s="181"/>
      <c r="E34" s="158">
        <v>0</v>
      </c>
      <c r="F34" s="157">
        <v>0</v>
      </c>
      <c r="G34" s="157"/>
      <c r="H34" s="158"/>
      <c r="I34" s="158">
        <v>0</v>
      </c>
      <c r="J34" s="158">
        <v>0</v>
      </c>
      <c r="K34" s="158"/>
      <c r="L34" s="157"/>
      <c r="M34" s="140">
        <f t="shared" si="5"/>
        <v>0</v>
      </c>
      <c r="N34" s="138">
        <f>E34*(IF(D34=1,'Benefit Rates'!$B$13,'Benefit Rates'!$B$7))</f>
        <v>0</v>
      </c>
      <c r="O34" s="138">
        <f>F34*(IF(D34=1,'Benefit Rates'!$C$13,'Benefit Rates'!$C$7))</f>
        <v>0</v>
      </c>
      <c r="P34" s="138">
        <f>G34*(IF(D34=1,'Benefit Rates'!$D$13,'Benefit Rates'!$D$7))</f>
        <v>0</v>
      </c>
      <c r="Q34" s="138">
        <f>H34*(IF(D34=1,'Benefit Rates'!$E$13,'Benefit Rates'!$E$7))</f>
        <v>0</v>
      </c>
      <c r="R34" s="140">
        <f t="shared" si="6"/>
        <v>0</v>
      </c>
      <c r="S34" s="139">
        <f t="shared" si="4"/>
        <v>0</v>
      </c>
      <c r="T34" s="177"/>
    </row>
    <row r="35" spans="1:42" ht="16.5" customHeight="1">
      <c r="A35" s="151"/>
      <c r="B35" s="156"/>
      <c r="C35" s="153"/>
      <c r="D35" s="181"/>
      <c r="E35" s="158">
        <v>0</v>
      </c>
      <c r="F35" s="157">
        <v>0</v>
      </c>
      <c r="G35" s="157"/>
      <c r="H35" s="158"/>
      <c r="I35" s="158">
        <v>0</v>
      </c>
      <c r="J35" s="158">
        <v>0</v>
      </c>
      <c r="K35" s="158"/>
      <c r="L35" s="157"/>
      <c r="M35" s="140">
        <f t="shared" si="5"/>
        <v>0</v>
      </c>
      <c r="N35" s="138">
        <f>E35*(IF(D35=1,'Benefit Rates'!$B$13,'Benefit Rates'!$B$7))</f>
        <v>0</v>
      </c>
      <c r="O35" s="138">
        <f>F35*(IF(D35=1,'Benefit Rates'!$C$13,'Benefit Rates'!$C$7))</f>
        <v>0</v>
      </c>
      <c r="P35" s="138">
        <f>G35*(IF(D35=1,'Benefit Rates'!$D$13,'Benefit Rates'!$D$7))</f>
        <v>0</v>
      </c>
      <c r="Q35" s="138">
        <f>H35*(IF(D35=1,'Benefit Rates'!$E$13,'Benefit Rates'!$E$7))</f>
        <v>0</v>
      </c>
      <c r="R35" s="140">
        <f t="shared" si="6"/>
        <v>0</v>
      </c>
      <c r="S35" s="139">
        <f t="shared" si="4"/>
        <v>0</v>
      </c>
      <c r="T35" s="177"/>
    </row>
    <row r="36" spans="1:42" ht="16.5" customHeight="1">
      <c r="A36" s="151"/>
      <c r="B36" s="156"/>
      <c r="C36" s="153"/>
      <c r="D36" s="181"/>
      <c r="E36" s="158">
        <v>0</v>
      </c>
      <c r="F36" s="157">
        <v>0</v>
      </c>
      <c r="G36" s="157">
        <v>0</v>
      </c>
      <c r="H36" s="158"/>
      <c r="I36" s="158">
        <v>0</v>
      </c>
      <c r="J36" s="158">
        <v>0</v>
      </c>
      <c r="K36" s="158"/>
      <c r="L36" s="157"/>
      <c r="M36" s="140">
        <f t="shared" si="5"/>
        <v>0</v>
      </c>
      <c r="N36" s="138">
        <f>E36*(IF(D36=1,'Benefit Rates'!$B$13,'Benefit Rates'!$B$7))</f>
        <v>0</v>
      </c>
      <c r="O36" s="138">
        <f>F36*(IF(D36=1,'Benefit Rates'!$C$13,'Benefit Rates'!$C$7))</f>
        <v>0</v>
      </c>
      <c r="P36" s="138">
        <f>G36*(IF(D36=1,'Benefit Rates'!$D$13,'Benefit Rates'!$D$7))</f>
        <v>0</v>
      </c>
      <c r="Q36" s="138">
        <f>H36*(IF(D36=1,'Benefit Rates'!$E$13,'Benefit Rates'!$E$7))</f>
        <v>0</v>
      </c>
      <c r="R36" s="140">
        <f t="shared" si="6"/>
        <v>0</v>
      </c>
      <c r="S36" s="139">
        <f t="shared" si="4"/>
        <v>0</v>
      </c>
      <c r="T36" s="177"/>
    </row>
    <row r="37" spans="1:42" ht="16.5" customHeight="1">
      <c r="A37" s="151"/>
      <c r="B37" s="156"/>
      <c r="C37" s="153"/>
      <c r="D37" s="181"/>
      <c r="E37" s="158">
        <v>0</v>
      </c>
      <c r="F37" s="157">
        <v>0</v>
      </c>
      <c r="G37" s="157">
        <v>0</v>
      </c>
      <c r="H37" s="158">
        <v>0</v>
      </c>
      <c r="I37" s="158">
        <v>0</v>
      </c>
      <c r="J37" s="158">
        <v>0</v>
      </c>
      <c r="K37" s="158">
        <v>0</v>
      </c>
      <c r="L37" s="157">
        <v>0</v>
      </c>
      <c r="M37" s="140">
        <f t="shared" si="5"/>
        <v>0</v>
      </c>
      <c r="N37" s="138">
        <f>E37*(IF(D37=1,'Benefit Rates'!$B$13,'Benefit Rates'!$B$7))</f>
        <v>0</v>
      </c>
      <c r="O37" s="138">
        <f>F37*(IF(D37=1,'Benefit Rates'!$C$13,'Benefit Rates'!$C$7))</f>
        <v>0</v>
      </c>
      <c r="P37" s="138">
        <f>G37*(IF(D37=1,'Benefit Rates'!$D$13,'Benefit Rates'!$D$7))</f>
        <v>0</v>
      </c>
      <c r="Q37" s="138">
        <f>H37*(IF(D37=1,'Benefit Rates'!$E$13,'Benefit Rates'!$E$7))</f>
        <v>0</v>
      </c>
      <c r="R37" s="140">
        <f t="shared" si="6"/>
        <v>0</v>
      </c>
      <c r="S37" s="139">
        <f t="shared" si="4"/>
        <v>0</v>
      </c>
      <c r="T37" s="177"/>
    </row>
    <row r="38" spans="1:42" ht="16.5" customHeight="1">
      <c r="A38" s="151"/>
      <c r="B38" s="156"/>
      <c r="C38" s="153"/>
      <c r="D38" s="181"/>
      <c r="E38" s="158">
        <v>0</v>
      </c>
      <c r="F38" s="157">
        <v>0</v>
      </c>
      <c r="G38" s="157">
        <v>0</v>
      </c>
      <c r="H38" s="158">
        <v>0</v>
      </c>
      <c r="I38" s="158">
        <v>0</v>
      </c>
      <c r="J38" s="158">
        <v>0</v>
      </c>
      <c r="K38" s="158">
        <v>0</v>
      </c>
      <c r="L38" s="157">
        <v>0</v>
      </c>
      <c r="M38" s="140">
        <f t="shared" si="5"/>
        <v>0</v>
      </c>
      <c r="N38" s="138">
        <f>E38*(IF(D38=1,'Benefit Rates'!$B$13,'Benefit Rates'!$B$7))</f>
        <v>0</v>
      </c>
      <c r="O38" s="138">
        <f>F38*(IF(D38=1,'Benefit Rates'!$C$13,'Benefit Rates'!$C$7))</f>
        <v>0</v>
      </c>
      <c r="P38" s="138">
        <f>G38*(IF(D38=1,'Benefit Rates'!$D$13,'Benefit Rates'!$D$7))</f>
        <v>0</v>
      </c>
      <c r="Q38" s="138">
        <f>H38*(IF(D38=1,'Benefit Rates'!$E$13,'Benefit Rates'!$E$7))</f>
        <v>0</v>
      </c>
      <c r="R38" s="140">
        <f t="shared" si="6"/>
        <v>0</v>
      </c>
      <c r="S38" s="139">
        <f t="shared" si="4"/>
        <v>0</v>
      </c>
      <c r="T38" s="177"/>
    </row>
    <row r="39" spans="1:42" ht="16.5" customHeight="1">
      <c r="A39" s="151"/>
      <c r="B39" s="156"/>
      <c r="C39" s="153"/>
      <c r="D39" s="181"/>
      <c r="E39" s="158">
        <v>0</v>
      </c>
      <c r="F39" s="157">
        <v>0</v>
      </c>
      <c r="G39" s="157">
        <v>0</v>
      </c>
      <c r="H39" s="158">
        <v>0</v>
      </c>
      <c r="I39" s="158">
        <v>0</v>
      </c>
      <c r="J39" s="158">
        <v>0</v>
      </c>
      <c r="K39" s="158">
        <v>0</v>
      </c>
      <c r="L39" s="157">
        <v>0</v>
      </c>
      <c r="M39" s="140">
        <f t="shared" si="5"/>
        <v>0</v>
      </c>
      <c r="N39" s="138">
        <f>E39*(IF(D39=1,'Benefit Rates'!$B$13,'Benefit Rates'!$B$7))</f>
        <v>0</v>
      </c>
      <c r="O39" s="138">
        <f>F39*(IF(D39=1,'Benefit Rates'!$C$13,'Benefit Rates'!$C$7))</f>
        <v>0</v>
      </c>
      <c r="P39" s="138">
        <f>G39*(IF(D39=1,'Benefit Rates'!$D$13,'Benefit Rates'!$D$7))</f>
        <v>0</v>
      </c>
      <c r="Q39" s="138">
        <f>H39*(IF(D39=1,'Benefit Rates'!$E$13,'Benefit Rates'!$E$7))</f>
        <v>0</v>
      </c>
      <c r="R39" s="140">
        <f t="shared" si="6"/>
        <v>0</v>
      </c>
      <c r="S39" s="139">
        <f t="shared" si="4"/>
        <v>0</v>
      </c>
      <c r="T39" s="177"/>
    </row>
    <row r="40" spans="1:42">
      <c r="A40" s="151"/>
      <c r="B40" s="156"/>
      <c r="C40" s="153"/>
      <c r="D40" s="181"/>
      <c r="E40" s="158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40">
        <f t="shared" si="5"/>
        <v>0</v>
      </c>
      <c r="N40" s="138">
        <f>E40*(IF(D40=1,'Benefit Rates'!$B$13,'Benefit Rates'!$B$7))</f>
        <v>0</v>
      </c>
      <c r="O40" s="138">
        <f>F40*(IF(D40=1,'Benefit Rates'!$C$13,'Benefit Rates'!$C$7))</f>
        <v>0</v>
      </c>
      <c r="P40" s="138">
        <f>G40*(IF(D40=1,'Benefit Rates'!$D$13,'Benefit Rates'!$D$7))</f>
        <v>0</v>
      </c>
      <c r="Q40" s="138">
        <f>H40*(IF(D40=1,'Benefit Rates'!$E$13,'Benefit Rates'!$E$7))</f>
        <v>0</v>
      </c>
      <c r="R40" s="140">
        <f t="shared" si="6"/>
        <v>0</v>
      </c>
      <c r="S40" s="139">
        <f t="shared" si="4"/>
        <v>0</v>
      </c>
      <c r="T40" s="177"/>
    </row>
    <row r="41" spans="1:42">
      <c r="A41" s="146"/>
      <c r="C41" s="142" t="s">
        <v>87</v>
      </c>
      <c r="D41" s="142"/>
      <c r="E41" s="143">
        <f>SUM(E29:E40)</f>
        <v>0</v>
      </c>
      <c r="F41" s="143">
        <f>SUM(F29:F40)</f>
        <v>0</v>
      </c>
      <c r="G41" s="143">
        <f>SUM(G29:G40)</f>
        <v>0</v>
      </c>
      <c r="H41" s="143">
        <f>SUM(H29:H40)</f>
        <v>0</v>
      </c>
      <c r="I41" s="143">
        <f t="shared" ref="I41:S41" si="7">SUM(I29:I40)</f>
        <v>0</v>
      </c>
      <c r="J41" s="143">
        <f t="shared" si="7"/>
        <v>0</v>
      </c>
      <c r="K41" s="143">
        <f t="shared" si="7"/>
        <v>0</v>
      </c>
      <c r="L41" s="143">
        <f t="shared" si="7"/>
        <v>0</v>
      </c>
      <c r="M41" s="143">
        <f t="shared" si="7"/>
        <v>0</v>
      </c>
      <c r="N41" s="143">
        <f t="shared" si="7"/>
        <v>0</v>
      </c>
      <c r="O41" s="143">
        <f t="shared" si="7"/>
        <v>0</v>
      </c>
      <c r="P41" s="143">
        <f t="shared" si="7"/>
        <v>0</v>
      </c>
      <c r="Q41" s="143">
        <f t="shared" si="7"/>
        <v>0</v>
      </c>
      <c r="R41" s="143">
        <f t="shared" si="7"/>
        <v>0</v>
      </c>
      <c r="S41" s="143">
        <f t="shared" si="7"/>
        <v>0</v>
      </c>
      <c r="T41" s="143"/>
    </row>
    <row r="43" spans="1:42">
      <c r="O43" s="144" t="s">
        <v>132</v>
      </c>
      <c r="P43" s="144"/>
      <c r="Q43" s="144"/>
      <c r="R43" s="144"/>
      <c r="S43" s="145">
        <f>S41</f>
        <v>0</v>
      </c>
      <c r="T43" s="145"/>
    </row>
    <row r="44" spans="1:42" ht="8.25" customHeight="1"/>
    <row r="45" spans="1:42" s="144" customFormat="1" ht="17.25" thickBot="1">
      <c r="C45" s="133" t="s">
        <v>70</v>
      </c>
      <c r="D45" s="133"/>
      <c r="E45" s="147">
        <f>E41+E20</f>
        <v>0</v>
      </c>
      <c r="F45" s="147">
        <f>F41+F20</f>
        <v>0</v>
      </c>
      <c r="G45" s="147">
        <f>G41+G20</f>
        <v>0</v>
      </c>
      <c r="H45" s="147">
        <f>H41+H20</f>
        <v>0</v>
      </c>
      <c r="I45" s="176"/>
      <c r="J45" s="148"/>
      <c r="K45" s="148"/>
      <c r="L45" s="148"/>
      <c r="M45" s="147">
        <f>M41+M20</f>
        <v>0</v>
      </c>
      <c r="N45" s="176"/>
      <c r="O45" s="148"/>
      <c r="P45" s="148"/>
      <c r="Q45" s="148"/>
      <c r="R45" s="147">
        <f>R41+R20</f>
        <v>0</v>
      </c>
      <c r="S45" s="147">
        <f>S41+S20</f>
        <v>0</v>
      </c>
      <c r="T45" s="176"/>
      <c r="U45" s="149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</row>
    <row r="46" spans="1:42" ht="17.25" thickTop="1">
      <c r="G46" s="150"/>
      <c r="H46" s="150">
        <f>SUM(E45:H45)</f>
        <v>0</v>
      </c>
      <c r="I46" s="150"/>
    </row>
    <row r="47" spans="1:42" ht="6.75" customHeight="1">
      <c r="G47" s="150"/>
      <c r="H47" s="150"/>
      <c r="I47" s="150"/>
    </row>
    <row r="48" spans="1:42">
      <c r="A48" s="144" t="s">
        <v>182</v>
      </c>
      <c r="G48" s="150"/>
      <c r="H48" s="150"/>
      <c r="I48" s="150"/>
    </row>
  </sheetData>
  <sheetProtection algorithmName="SHA-512" hashValue="DM6HkE8mN8LJ8QzThNvDBD6qMHnGRy9nZaNYZzPpG8otM61UxCmHk8k7/BPVrxYBTlkMZe44Bst9TtAceU0nuQ==" saltValue="DSOqFjMHSMmfB7RFubnyAA==" spinCount="100000" sheet="1" objects="1" scenarios="1"/>
  <mergeCells count="1">
    <mergeCell ref="M1:O1"/>
  </mergeCells>
  <phoneticPr fontId="0" type="noConversion"/>
  <printOptions horizontalCentered="1"/>
  <pageMargins left="0" right="0" top="0.5" bottom="1" header="0.5" footer="0.5"/>
  <pageSetup scale="45" orientation="landscape" r:id="rId1"/>
  <headerFooter alignWithMargins="0">
    <oddFooter>&amp;C&amp;"Arial,Bold"3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15"/>
  <sheetViews>
    <sheetView workbookViewId="0">
      <selection activeCell="E14" sqref="E14"/>
    </sheetView>
  </sheetViews>
  <sheetFormatPr defaultRowHeight="17.25"/>
  <cols>
    <col min="1" max="1" width="35.140625" style="70" customWidth="1"/>
    <col min="2" max="4" width="12.7109375" style="70" customWidth="1"/>
    <col min="5" max="5" width="11.5703125" bestFit="1" customWidth="1"/>
    <col min="6" max="6" width="9.42578125" style="70" customWidth="1"/>
    <col min="7" max="16384" width="9.140625" style="70"/>
  </cols>
  <sheetData>
    <row r="1" spans="1:6">
      <c r="A1" s="70" t="s">
        <v>72</v>
      </c>
      <c r="E1" s="70"/>
    </row>
    <row r="2" spans="1:6">
      <c r="E2" s="70"/>
    </row>
    <row r="3" spans="1:6">
      <c r="A3" s="68" t="s">
        <v>66</v>
      </c>
      <c r="B3" s="69" t="s">
        <v>239</v>
      </c>
      <c r="C3" s="69" t="s">
        <v>241</v>
      </c>
      <c r="D3" s="69" t="s">
        <v>243</v>
      </c>
      <c r="E3" s="69" t="s">
        <v>245</v>
      </c>
      <c r="F3" s="69"/>
    </row>
    <row r="4" spans="1:6">
      <c r="A4" s="70" t="s">
        <v>67</v>
      </c>
      <c r="B4" s="214"/>
      <c r="C4" s="214" t="s">
        <v>14</v>
      </c>
      <c r="D4" s="71"/>
      <c r="E4" s="71"/>
      <c r="F4" s="71"/>
    </row>
    <row r="5" spans="1:6">
      <c r="A5" s="70" t="s">
        <v>68</v>
      </c>
      <c r="B5" s="214"/>
      <c r="C5" s="214" t="s">
        <v>14</v>
      </c>
      <c r="D5" s="71" t="s">
        <v>14</v>
      </c>
      <c r="E5" s="71" t="s">
        <v>14</v>
      </c>
      <c r="F5" s="71" t="s">
        <v>14</v>
      </c>
    </row>
    <row r="6" spans="1:6">
      <c r="A6" s="70" t="s">
        <v>69</v>
      </c>
      <c r="B6" s="215"/>
      <c r="C6"/>
      <c r="D6" s="71"/>
      <c r="E6" s="71"/>
      <c r="F6" s="71"/>
    </row>
    <row r="7" spans="1:6">
      <c r="A7" s="72" t="s">
        <v>70</v>
      </c>
      <c r="B7" s="221">
        <v>0.1414</v>
      </c>
      <c r="C7" s="221">
        <v>0.1439</v>
      </c>
      <c r="D7" s="221">
        <v>0.13100000000000001</v>
      </c>
      <c r="E7" s="221">
        <v>0.1174</v>
      </c>
      <c r="F7" s="208"/>
    </row>
    <row r="8" spans="1:6" ht="9" customHeight="1">
      <c r="E8" s="70"/>
    </row>
    <row r="9" spans="1:6">
      <c r="A9" s="68" t="s">
        <v>71</v>
      </c>
      <c r="B9" s="69" t="s">
        <v>239</v>
      </c>
      <c r="C9" s="69" t="s">
        <v>241</v>
      </c>
      <c r="D9" s="69" t="s">
        <v>243</v>
      </c>
      <c r="E9" s="69" t="s">
        <v>245</v>
      </c>
      <c r="F9" s="69"/>
    </row>
    <row r="10" spans="1:6">
      <c r="A10" s="70" t="s">
        <v>67</v>
      </c>
      <c r="B10" s="214"/>
      <c r="C10" s="214" t="s">
        <v>14</v>
      </c>
      <c r="D10" s="71"/>
      <c r="E10" s="71"/>
      <c r="F10" s="71"/>
    </row>
    <row r="11" spans="1:6">
      <c r="A11" s="70" t="s">
        <v>68</v>
      </c>
      <c r="B11" s="214"/>
      <c r="C11" s="214" t="s">
        <v>14</v>
      </c>
      <c r="D11" s="71"/>
      <c r="E11" s="71"/>
      <c r="F11" s="71"/>
    </row>
    <row r="12" spans="1:6">
      <c r="A12" s="70" t="s">
        <v>69</v>
      </c>
      <c r="B12" s="215"/>
      <c r="C12"/>
      <c r="D12" s="71"/>
      <c r="E12" s="71"/>
      <c r="F12" s="71"/>
    </row>
    <row r="13" spans="1:6">
      <c r="A13" s="72" t="s">
        <v>70</v>
      </c>
      <c r="B13" s="221">
        <v>8.5300000000000001E-2</v>
      </c>
      <c r="C13" s="221">
        <v>8.5099999999999995E-2</v>
      </c>
      <c r="D13" s="221">
        <v>8.6099999999999996E-2</v>
      </c>
      <c r="E13" s="221">
        <v>8.1900000000000001E-2</v>
      </c>
      <c r="F13" s="208"/>
    </row>
    <row r="14" spans="1:6" ht="9" customHeight="1">
      <c r="C14" s="71"/>
      <c r="D14" s="71"/>
      <c r="E14" s="71"/>
      <c r="F14" s="71"/>
    </row>
    <row r="15" spans="1:6">
      <c r="E15" s="70"/>
    </row>
  </sheetData>
  <sheetProtection password="C87D" sheet="1"/>
  <phoneticPr fontId="0" type="noConversion"/>
  <pageMargins left="0.75" right="0.75" top="1" bottom="1" header="0.5" footer="0.5"/>
  <pageSetup orientation="portrait" r:id="rId1"/>
  <headerFooter alignWithMargins="0">
    <oddFooter xml:space="preserve">&amp;C&amp;"Arial,Bold"4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00"/>
  <sheetViews>
    <sheetView showGridLines="0" tabSelected="1" zoomScaleNormal="100" workbookViewId="0">
      <selection activeCell="Q23" sqref="Q23"/>
    </sheetView>
  </sheetViews>
  <sheetFormatPr defaultRowHeight="12"/>
  <cols>
    <col min="1" max="1" width="2.7109375" style="5" customWidth="1"/>
    <col min="2" max="2" width="1.85546875" style="5" customWidth="1"/>
    <col min="3" max="3" width="10.42578125" style="5" customWidth="1"/>
    <col min="4" max="4" width="3.42578125" style="5" customWidth="1"/>
    <col min="5" max="5" width="14" style="5" customWidth="1"/>
    <col min="6" max="7" width="2.7109375" style="5" customWidth="1"/>
    <col min="8" max="8" width="14" style="5" customWidth="1"/>
    <col min="9" max="9" width="2.85546875" style="5" customWidth="1"/>
    <col min="10" max="10" width="14.5703125" style="5" customWidth="1"/>
    <col min="11" max="11" width="1.85546875" style="5" customWidth="1"/>
    <col min="12" max="12" width="16.28515625" style="5" customWidth="1"/>
    <col min="13" max="13" width="7.85546875" style="5" bestFit="1" customWidth="1"/>
    <col min="14" max="14" width="0.85546875" style="5" customWidth="1"/>
    <col min="15" max="15" width="15.28515625" style="5" customWidth="1"/>
    <col min="16" max="16" width="2.140625" style="5" customWidth="1"/>
    <col min="17" max="17" width="16" style="5" customWidth="1"/>
    <col min="18" max="18" width="12.7109375" style="17" customWidth="1"/>
    <col min="19" max="19" width="0.7109375" style="5" customWidth="1"/>
    <col min="20" max="16384" width="9.140625" style="5"/>
  </cols>
  <sheetData>
    <row r="1" spans="1:20" s="21" customFormat="1" ht="18">
      <c r="A1" s="258" t="s">
        <v>356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55"/>
    </row>
    <row r="2" spans="1:20" s="21" customFormat="1" ht="18">
      <c r="A2" s="258" t="s">
        <v>237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55"/>
    </row>
    <row r="3" spans="1:20" ht="9.75" customHeight="1">
      <c r="E3" s="19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8"/>
      <c r="S3" s="42"/>
    </row>
    <row r="4" spans="1:20" ht="18.75" customHeight="1">
      <c r="A4" s="257" t="s">
        <v>64</v>
      </c>
      <c r="B4" s="257"/>
      <c r="C4" s="257"/>
      <c r="D4" s="257"/>
      <c r="E4" s="257"/>
      <c r="G4" s="42"/>
      <c r="H4" s="42"/>
      <c r="I4" s="42"/>
      <c r="J4" s="42"/>
      <c r="K4" s="42"/>
      <c r="L4" s="42"/>
      <c r="M4" s="42"/>
      <c r="N4" s="42"/>
      <c r="O4" s="42"/>
      <c r="P4" s="42"/>
      <c r="Q4" s="216" t="s">
        <v>213</v>
      </c>
      <c r="R4" s="48"/>
      <c r="S4" s="42"/>
    </row>
    <row r="5" spans="1:20" ht="18">
      <c r="B5" s="20" t="s">
        <v>33</v>
      </c>
      <c r="C5" s="20"/>
      <c r="G5" s="20"/>
      <c r="H5" s="20"/>
      <c r="I5" s="20"/>
      <c r="J5" s="20"/>
      <c r="K5" s="20"/>
      <c r="O5" s="64" t="s">
        <v>319</v>
      </c>
      <c r="P5" s="92"/>
      <c r="Q5" s="21"/>
      <c r="R5" s="27"/>
      <c r="S5" s="21"/>
    </row>
    <row r="6" spans="1:20">
      <c r="F6" s="5" t="s">
        <v>30</v>
      </c>
      <c r="L6" s="74" t="s">
        <v>323</v>
      </c>
      <c r="M6" s="93"/>
      <c r="N6" s="93"/>
    </row>
    <row r="7" spans="1:20">
      <c r="F7" s="5" t="s">
        <v>31</v>
      </c>
      <c r="L7" s="40">
        <v>42592</v>
      </c>
      <c r="M7" s="94"/>
      <c r="N7" s="94"/>
    </row>
    <row r="8" spans="1:20">
      <c r="F8" s="5" t="s">
        <v>10</v>
      </c>
      <c r="L8" s="74" t="s">
        <v>324</v>
      </c>
      <c r="M8" s="93"/>
      <c r="N8" s="93"/>
    </row>
    <row r="9" spans="1:20">
      <c r="F9" s="5" t="s">
        <v>199</v>
      </c>
      <c r="L9" s="74" t="s">
        <v>325</v>
      </c>
      <c r="M9" s="93"/>
      <c r="N9" s="93"/>
    </row>
    <row r="10" spans="1:20">
      <c r="F10" s="5" t="s">
        <v>11</v>
      </c>
      <c r="L10" s="74" t="s">
        <v>238</v>
      </c>
      <c r="M10" s="93"/>
      <c r="N10" s="93"/>
    </row>
    <row r="11" spans="1:20" ht="12.75">
      <c r="F11" s="6" t="s">
        <v>4</v>
      </c>
      <c r="G11" s="7"/>
      <c r="H11" s="7"/>
      <c r="I11" s="7"/>
      <c r="L11" s="75" t="s">
        <v>247</v>
      </c>
      <c r="M11" s="95"/>
      <c r="N11" s="95"/>
    </row>
    <row r="12" spans="1:20" ht="6.75" customHeight="1">
      <c r="L12" s="1"/>
    </row>
    <row r="13" spans="1:20">
      <c r="B13" s="5" t="s">
        <v>198</v>
      </c>
      <c r="L13" s="1"/>
      <c r="R13" s="28"/>
    </row>
    <row r="14" spans="1:20">
      <c r="L14" s="40">
        <v>42643</v>
      </c>
      <c r="M14" s="94"/>
      <c r="N14" s="94"/>
      <c r="R14" s="28"/>
    </row>
    <row r="15" spans="1:20" ht="6.75" customHeight="1">
      <c r="R15" s="28"/>
    </row>
    <row r="16" spans="1:20">
      <c r="B16" s="5" t="s">
        <v>12</v>
      </c>
    </row>
    <row r="17" spans="2:17">
      <c r="B17" s="5" t="s">
        <v>13</v>
      </c>
    </row>
    <row r="18" spans="2:17" ht="6.75" customHeight="1"/>
    <row r="19" spans="2:17">
      <c r="B19" s="5" t="s">
        <v>5</v>
      </c>
      <c r="J19" s="22" t="str">
        <f>L11</f>
        <v>ASAP</v>
      </c>
      <c r="K19" s="22"/>
      <c r="L19" s="5" t="s">
        <v>191</v>
      </c>
    </row>
    <row r="20" spans="2:17">
      <c r="B20" s="5" t="s">
        <v>190</v>
      </c>
    </row>
    <row r="21" spans="2:17" ht="6.75" customHeight="1"/>
    <row r="22" spans="2:17">
      <c r="B22" s="5" t="s">
        <v>23</v>
      </c>
    </row>
    <row r="23" spans="2:17">
      <c r="B23" s="5" t="s">
        <v>24</v>
      </c>
      <c r="Q23" s="40">
        <v>42551</v>
      </c>
    </row>
    <row r="24" spans="2:17" ht="10.5" customHeight="1"/>
    <row r="25" spans="2:17">
      <c r="B25" s="8" t="s">
        <v>18</v>
      </c>
      <c r="C25" s="8"/>
      <c r="G25" s="8"/>
      <c r="J25" s="8" t="s">
        <v>15</v>
      </c>
      <c r="K25" s="8"/>
    </row>
    <row r="26" spans="2:17">
      <c r="B26" s="5" t="s">
        <v>21</v>
      </c>
      <c r="J26" s="9" t="s">
        <v>20</v>
      </c>
      <c r="K26" s="9"/>
    </row>
    <row r="27" spans="2:17">
      <c r="B27" s="5" t="s">
        <v>32</v>
      </c>
      <c r="J27" s="5" t="s">
        <v>27</v>
      </c>
    </row>
    <row r="28" spans="2:17">
      <c r="B28" s="5" t="s">
        <v>16</v>
      </c>
      <c r="J28" s="5" t="s">
        <v>17</v>
      </c>
    </row>
    <row r="29" spans="2:17" ht="6.75" customHeight="1"/>
    <row r="30" spans="2:17">
      <c r="B30" s="15" t="s">
        <v>326</v>
      </c>
    </row>
    <row r="31" spans="2:17" ht="8.25" customHeight="1"/>
    <row r="32" spans="2:17">
      <c r="B32" s="5" t="s">
        <v>19</v>
      </c>
    </row>
    <row r="33" spans="1:18">
      <c r="B33" s="5" t="s">
        <v>28</v>
      </c>
    </row>
    <row r="35" spans="1:18" ht="4.5" customHeight="1"/>
    <row r="36" spans="1:18">
      <c r="B36" s="8" t="s">
        <v>162</v>
      </c>
      <c r="J36" s="8" t="s">
        <v>163</v>
      </c>
    </row>
    <row r="37" spans="1:18">
      <c r="J37" s="15" t="s">
        <v>327</v>
      </c>
    </row>
    <row r="38" spans="1:18">
      <c r="J38" s="5" t="s">
        <v>168</v>
      </c>
    </row>
    <row r="39" spans="1:18" ht="6.75" customHeight="1"/>
    <row r="40" spans="1:18" ht="5.25" customHeight="1"/>
    <row r="41" spans="1:18" ht="18.75" customHeight="1">
      <c r="A41" s="257" t="s">
        <v>65</v>
      </c>
      <c r="B41" s="257"/>
      <c r="C41" s="257"/>
      <c r="D41" s="257"/>
      <c r="E41" s="257"/>
    </row>
    <row r="42" spans="1:18" ht="12" customHeight="1">
      <c r="J42" s="42" t="s">
        <v>107</v>
      </c>
      <c r="K42" s="42"/>
      <c r="L42" s="42"/>
      <c r="M42" s="42"/>
      <c r="N42" s="42"/>
      <c r="O42" s="42"/>
      <c r="P42" s="42"/>
    </row>
    <row r="43" spans="1:18" ht="12" customHeight="1">
      <c r="J43" s="42" t="s">
        <v>108</v>
      </c>
      <c r="K43" s="42"/>
      <c r="L43" s="42"/>
      <c r="M43" s="42" t="s">
        <v>101</v>
      </c>
      <c r="N43" s="42"/>
      <c r="O43" s="42"/>
      <c r="P43" s="42"/>
    </row>
    <row r="44" spans="1:18" ht="12" customHeight="1">
      <c r="J44" s="42" t="s">
        <v>109</v>
      </c>
      <c r="K44" s="42"/>
      <c r="L44" s="42" t="s">
        <v>98</v>
      </c>
      <c r="M44" s="42" t="s">
        <v>102</v>
      </c>
      <c r="N44" s="42"/>
      <c r="O44" s="42" t="s">
        <v>80</v>
      </c>
      <c r="P44" s="42"/>
    </row>
    <row r="45" spans="1:18">
      <c r="G45" s="43"/>
      <c r="H45" s="41" t="s">
        <v>34</v>
      </c>
      <c r="J45" s="180">
        <f>Q23</f>
        <v>42551</v>
      </c>
      <c r="K45" s="41"/>
      <c r="L45" s="41" t="s">
        <v>99</v>
      </c>
      <c r="M45" s="41" t="s">
        <v>103</v>
      </c>
      <c r="N45" s="41"/>
      <c r="O45" s="41" t="s">
        <v>100</v>
      </c>
      <c r="P45" s="41"/>
      <c r="Q45" s="29" t="s">
        <v>37</v>
      </c>
    </row>
    <row r="46" spans="1:18" ht="7.5" customHeight="1">
      <c r="F46" s="8"/>
      <c r="J46" s="49"/>
      <c r="K46" s="49"/>
      <c r="L46" s="8"/>
      <c r="M46" s="8"/>
      <c r="N46" s="8"/>
      <c r="O46" s="8"/>
      <c r="P46" s="8"/>
      <c r="R46" s="29"/>
    </row>
    <row r="47" spans="1:18">
      <c r="A47" s="82" t="s">
        <v>95</v>
      </c>
      <c r="B47" s="5" t="s">
        <v>214</v>
      </c>
      <c r="H47" s="24">
        <v>1029404</v>
      </c>
      <c r="I47" s="26"/>
      <c r="J47" s="24">
        <f>SUM(FinStat!B33:B35)</f>
        <v>705428.24</v>
      </c>
      <c r="K47" s="50"/>
      <c r="L47" s="62">
        <v>0</v>
      </c>
      <c r="M47" s="42">
        <v>1</v>
      </c>
      <c r="O47" s="36">
        <f>J47+L47</f>
        <v>705428.24</v>
      </c>
      <c r="Q47" s="36">
        <f>H47-O47</f>
        <v>323975.76</v>
      </c>
      <c r="R47" s="5"/>
    </row>
    <row r="48" spans="1:18" ht="5.25" customHeight="1">
      <c r="A48" s="78"/>
      <c r="H48" s="102"/>
      <c r="J48" s="1"/>
      <c r="Q48" s="36"/>
      <c r="R48" s="5"/>
    </row>
    <row r="49" spans="1:18">
      <c r="A49" s="81" t="s">
        <v>96</v>
      </c>
      <c r="B49" s="5" t="s">
        <v>46</v>
      </c>
      <c r="H49" s="24">
        <v>6000</v>
      </c>
      <c r="J49" s="103">
        <f>SUM(FinStat!B47)</f>
        <v>8022.74</v>
      </c>
      <c r="K49" s="79"/>
      <c r="L49" s="80">
        <v>0</v>
      </c>
      <c r="O49" s="36">
        <f>J49+L49</f>
        <v>8022.74</v>
      </c>
      <c r="Q49" s="36">
        <f>H49-O49</f>
        <v>-2022.7399999999998</v>
      </c>
      <c r="R49" s="5"/>
    </row>
    <row r="50" spans="1:18" ht="5.25" customHeight="1">
      <c r="A50" s="78"/>
      <c r="H50" s="102"/>
      <c r="J50" s="1"/>
      <c r="Q50" s="36"/>
      <c r="R50" s="5"/>
    </row>
    <row r="51" spans="1:18">
      <c r="A51" s="83" t="s">
        <v>97</v>
      </c>
      <c r="B51" s="5" t="s">
        <v>215</v>
      </c>
      <c r="H51" s="24">
        <v>107412.5</v>
      </c>
      <c r="I51" s="26"/>
      <c r="J51" s="23">
        <f>SUM(FinStat!B37,FinStat!B39:B42,FinStat!B36,FinStat!B48)</f>
        <v>99814.06</v>
      </c>
      <c r="K51" s="96"/>
      <c r="L51" s="80">
        <f>Benefits!S45</f>
        <v>0</v>
      </c>
      <c r="O51" s="36">
        <f>J51+L51</f>
        <v>99814.06</v>
      </c>
      <c r="Q51" s="36">
        <f>H51-O51</f>
        <v>7598.4400000000023</v>
      </c>
      <c r="R51" s="5"/>
    </row>
    <row r="52" spans="1:18" s="12" customFormat="1" ht="5.25" customHeight="1">
      <c r="A52" s="10"/>
      <c r="H52" s="65"/>
      <c r="I52" s="26"/>
      <c r="J52" s="66"/>
      <c r="K52" s="96"/>
      <c r="Q52" s="67"/>
    </row>
    <row r="53" spans="1:18">
      <c r="A53" s="110" t="s">
        <v>170</v>
      </c>
      <c r="B53" s="5" t="s">
        <v>216</v>
      </c>
      <c r="H53" s="24">
        <v>68385.240000000005</v>
      </c>
      <c r="I53" s="26"/>
      <c r="J53" s="23">
        <f>SUM(FinStat!B43)</f>
        <v>47141.22</v>
      </c>
      <c r="K53" s="96"/>
      <c r="L53" s="80">
        <f>'Indirect Calculation'!D13</f>
        <v>-1.6799999997601844E-2</v>
      </c>
      <c r="M53" s="42">
        <v>2</v>
      </c>
      <c r="O53" s="36">
        <f>J53+L53</f>
        <v>47141.203200000004</v>
      </c>
      <c r="Q53" s="36">
        <f>H53-O53</f>
        <v>21244.036800000002</v>
      </c>
      <c r="R53" s="5"/>
    </row>
    <row r="54" spans="1:18" ht="6.75" customHeight="1">
      <c r="A54" s="78"/>
      <c r="Q54" s="17"/>
      <c r="R54" s="5"/>
    </row>
    <row r="55" spans="1:18" ht="12.75" thickBot="1">
      <c r="B55" s="5" t="s">
        <v>217</v>
      </c>
      <c r="H55" s="37">
        <f>SUM(H47:H54)</f>
        <v>1211201.74</v>
      </c>
      <c r="J55" s="37">
        <f>SUM(J47:J54)</f>
        <v>860406.26</v>
      </c>
      <c r="K55" s="67"/>
      <c r="L55" s="37">
        <f>SUM(L47:L54)</f>
        <v>-1.6799999997601844E-2</v>
      </c>
      <c r="O55" s="37">
        <f>SUM(O47:O54)</f>
        <v>860406.24320000003</v>
      </c>
      <c r="Q55" s="37">
        <f>SUM(Q47:Q54)</f>
        <v>350795.49680000002</v>
      </c>
      <c r="R55" s="5"/>
    </row>
    <row r="56" spans="1:18" ht="12.75" thickTop="1"/>
    <row r="57" spans="1:18" ht="5.25" customHeight="1"/>
    <row r="58" spans="1:18">
      <c r="B58" s="5" t="s">
        <v>3</v>
      </c>
    </row>
    <row r="59" spans="1:18">
      <c r="Q59" s="45" t="s">
        <v>0</v>
      </c>
    </row>
    <row r="60" spans="1:18">
      <c r="C60" s="10" t="s">
        <v>104</v>
      </c>
      <c r="D60" s="10"/>
      <c r="E60" s="5" t="s">
        <v>106</v>
      </c>
      <c r="Q60" s="63"/>
    </row>
    <row r="61" spans="1:18" ht="6" customHeight="1">
      <c r="C61" s="10"/>
      <c r="D61" s="10"/>
      <c r="Q61" s="63"/>
    </row>
    <row r="62" spans="1:18">
      <c r="C62" s="10" t="s">
        <v>105</v>
      </c>
      <c r="D62" s="10"/>
      <c r="E62" s="5" t="s">
        <v>142</v>
      </c>
      <c r="Q62" s="63"/>
    </row>
    <row r="63" spans="1:18">
      <c r="C63" s="10"/>
      <c r="D63" s="10"/>
      <c r="E63" s="5" t="s">
        <v>143</v>
      </c>
      <c r="Q63" s="63"/>
    </row>
    <row r="64" spans="1:18" ht="14.25" customHeight="1">
      <c r="C64" s="10"/>
      <c r="D64" s="10"/>
    </row>
    <row r="65" spans="3:18">
      <c r="C65" s="10"/>
      <c r="D65" s="97" t="s">
        <v>196</v>
      </c>
      <c r="E65" s="5" t="s">
        <v>39</v>
      </c>
      <c r="Q65" s="62">
        <f>Q47</f>
        <v>323975.76</v>
      </c>
    </row>
    <row r="66" spans="3:18" ht="6.75" customHeight="1">
      <c r="C66" s="10"/>
      <c r="D66" s="10"/>
      <c r="O66" s="63"/>
      <c r="P66" s="63"/>
    </row>
    <row r="67" spans="3:18" s="12" customFormat="1">
      <c r="C67" s="10"/>
      <c r="D67" s="10"/>
      <c r="E67" s="12" t="s">
        <v>60</v>
      </c>
      <c r="O67" s="50"/>
      <c r="P67" s="50"/>
      <c r="R67" s="30"/>
    </row>
    <row r="68" spans="3:18" s="12" customFormat="1">
      <c r="C68" s="10"/>
      <c r="D68" s="10"/>
      <c r="E68" s="12" t="s">
        <v>120</v>
      </c>
      <c r="O68" s="50"/>
      <c r="P68" s="50"/>
      <c r="R68" s="30"/>
    </row>
    <row r="69" spans="3:18" s="12" customFormat="1">
      <c r="C69" s="10"/>
      <c r="D69" s="10"/>
      <c r="E69" s="12" t="s">
        <v>59</v>
      </c>
      <c r="O69" s="50"/>
      <c r="P69" s="50"/>
      <c r="R69" s="30"/>
    </row>
    <row r="70" spans="3:18" s="12" customFormat="1">
      <c r="C70" s="10"/>
      <c r="D70" s="10"/>
      <c r="E70" s="12" t="s">
        <v>121</v>
      </c>
      <c r="O70" s="50"/>
      <c r="P70" s="50"/>
      <c r="R70" s="30"/>
    </row>
    <row r="71" spans="3:18" s="12" customFormat="1">
      <c r="C71" s="10"/>
      <c r="D71" s="10"/>
      <c r="E71" s="12" t="s">
        <v>122</v>
      </c>
      <c r="O71" s="50"/>
      <c r="P71" s="50"/>
      <c r="R71" s="30"/>
    </row>
    <row r="72" spans="3:18" s="12" customFormat="1" ht="6.75" customHeight="1">
      <c r="C72" s="10"/>
      <c r="D72" s="10"/>
      <c r="O72" s="50"/>
      <c r="P72" s="50"/>
      <c r="R72" s="30"/>
    </row>
    <row r="73" spans="3:18" s="12" customFormat="1">
      <c r="C73" s="10"/>
      <c r="D73" s="97" t="s">
        <v>196</v>
      </c>
      <c r="E73" s="5" t="s">
        <v>85</v>
      </c>
      <c r="I73" s="5"/>
      <c r="Q73" s="62">
        <f>Q49</f>
        <v>-2022.7399999999998</v>
      </c>
      <c r="R73" s="30"/>
    </row>
    <row r="74" spans="3:18" s="12" customFormat="1" ht="6.75" customHeight="1">
      <c r="C74" s="10"/>
      <c r="D74" s="10"/>
      <c r="E74" s="5"/>
      <c r="I74" s="5"/>
      <c r="O74" s="50"/>
      <c r="P74" s="50"/>
      <c r="R74" s="30"/>
    </row>
    <row r="75" spans="3:18" s="12" customFormat="1">
      <c r="C75" s="10"/>
      <c r="D75" s="10"/>
      <c r="E75" s="91" t="s">
        <v>135</v>
      </c>
      <c r="I75" s="5"/>
      <c r="O75" s="50"/>
      <c r="P75" s="50"/>
      <c r="R75" s="30"/>
    </row>
    <row r="76" spans="3:18" s="12" customFormat="1">
      <c r="C76" s="10"/>
      <c r="D76" s="10"/>
      <c r="E76" s="91" t="s">
        <v>126</v>
      </c>
      <c r="I76" s="5"/>
      <c r="O76" s="50"/>
      <c r="P76" s="50"/>
      <c r="R76" s="30"/>
    </row>
    <row r="77" spans="3:18" s="12" customFormat="1" ht="6.75" customHeight="1">
      <c r="C77" s="10"/>
      <c r="D77" s="10"/>
      <c r="E77" s="91"/>
      <c r="I77" s="5"/>
      <c r="O77" s="50"/>
      <c r="P77" s="50"/>
      <c r="R77" s="30"/>
    </row>
    <row r="78" spans="3:18" s="12" customFormat="1">
      <c r="C78" s="10"/>
      <c r="D78" s="10"/>
      <c r="E78" s="5" t="s">
        <v>136</v>
      </c>
      <c r="I78" s="5"/>
      <c r="O78" s="50"/>
      <c r="P78" s="50"/>
      <c r="R78" s="30"/>
    </row>
    <row r="79" spans="3:18" s="12" customFormat="1">
      <c r="C79" s="10"/>
      <c r="D79" s="10"/>
      <c r="E79" s="5" t="s">
        <v>137</v>
      </c>
      <c r="I79" s="5"/>
      <c r="O79" s="50"/>
      <c r="P79" s="50"/>
      <c r="R79" s="30"/>
    </row>
    <row r="80" spans="3:18" s="12" customFormat="1">
      <c r="C80" s="5"/>
      <c r="D80" s="5"/>
      <c r="E80" s="5" t="s">
        <v>139</v>
      </c>
      <c r="I80" s="5"/>
      <c r="O80" s="50"/>
      <c r="P80" s="50"/>
      <c r="R80" s="30"/>
    </row>
    <row r="81" spans="1:18" s="12" customFormat="1">
      <c r="C81" s="5"/>
      <c r="D81" s="5"/>
      <c r="E81" s="5" t="s">
        <v>138</v>
      </c>
      <c r="I81" s="5"/>
      <c r="O81" s="50"/>
      <c r="P81" s="50"/>
      <c r="R81" s="30"/>
    </row>
    <row r="82" spans="1:18" s="12" customFormat="1" ht="6" customHeight="1">
      <c r="C82" s="5"/>
      <c r="D82" s="5"/>
      <c r="E82" s="5"/>
      <c r="I82" s="5"/>
      <c r="O82" s="50"/>
      <c r="P82" s="50"/>
      <c r="R82" s="30"/>
    </row>
    <row r="83" spans="1:18">
      <c r="C83" s="10"/>
      <c r="D83" s="97" t="s">
        <v>196</v>
      </c>
      <c r="E83" s="5" t="s">
        <v>218</v>
      </c>
      <c r="Q83" s="62">
        <f>Q51</f>
        <v>7598.4400000000023</v>
      </c>
    </row>
    <row r="84" spans="1:18" ht="6" customHeight="1">
      <c r="C84" s="10"/>
      <c r="D84" s="10"/>
    </row>
    <row r="85" spans="1:18">
      <c r="A85" s="10"/>
      <c r="B85" s="10"/>
      <c r="C85" s="10"/>
      <c r="D85" s="10"/>
      <c r="E85" s="5" t="s">
        <v>22</v>
      </c>
    </row>
    <row r="86" spans="1:18">
      <c r="A86" s="10"/>
      <c r="B86" s="10"/>
      <c r="C86" s="10"/>
      <c r="D86" s="10"/>
      <c r="E86" s="5" t="s">
        <v>110</v>
      </c>
    </row>
    <row r="87" spans="1:18">
      <c r="E87" s="5" t="s">
        <v>86</v>
      </c>
    </row>
    <row r="94" spans="1:18" ht="18.75" customHeight="1">
      <c r="A94" s="257" t="s">
        <v>81</v>
      </c>
      <c r="B94" s="257"/>
      <c r="C94" s="257"/>
      <c r="D94" s="257"/>
      <c r="E94" s="257"/>
      <c r="J94" s="12"/>
      <c r="K94" s="12"/>
      <c r="L94" s="12"/>
      <c r="M94" s="12"/>
      <c r="N94" s="12"/>
      <c r="O94" s="12"/>
      <c r="P94" s="12"/>
      <c r="Q94" s="12"/>
      <c r="R94" s="30"/>
    </row>
    <row r="95" spans="1:18" ht="6" customHeight="1">
      <c r="J95" s="12"/>
      <c r="K95" s="12"/>
      <c r="L95" s="12"/>
      <c r="M95" s="12"/>
      <c r="N95" s="12"/>
      <c r="O95" s="12"/>
      <c r="P95" s="12"/>
      <c r="Q95" s="12"/>
      <c r="R95" s="30"/>
    </row>
    <row r="96" spans="1:18" ht="12.75">
      <c r="B96" s="7" t="s">
        <v>29</v>
      </c>
      <c r="C96" s="7"/>
      <c r="O96" s="76" t="str">
        <f>O5</f>
        <v>5-XXXXX</v>
      </c>
      <c r="P96" s="76"/>
    </row>
    <row r="97" spans="1:17">
      <c r="B97" s="5" t="s">
        <v>6</v>
      </c>
      <c r="L97" s="17"/>
      <c r="M97" s="17"/>
      <c r="N97" s="17"/>
    </row>
    <row r="98" spans="1:17" ht="6.75" customHeight="1">
      <c r="L98" s="17"/>
      <c r="M98" s="17"/>
      <c r="N98" s="17"/>
    </row>
    <row r="99" spans="1:17">
      <c r="B99" s="5" t="s">
        <v>62</v>
      </c>
      <c r="L99" s="182">
        <f>J45</f>
        <v>42551</v>
      </c>
      <c r="M99" s="13"/>
      <c r="N99" s="13"/>
      <c r="Q99" s="44">
        <f>J55</f>
        <v>860406.26</v>
      </c>
    </row>
    <row r="100" spans="1:17" ht="6.75" customHeight="1">
      <c r="L100" s="17"/>
      <c r="M100" s="17"/>
      <c r="N100" s="17"/>
    </row>
    <row r="101" spans="1:17">
      <c r="B101" s="14" t="s">
        <v>194</v>
      </c>
      <c r="C101" s="14"/>
      <c r="H101" s="15"/>
      <c r="L101" s="17"/>
      <c r="M101" s="17"/>
      <c r="N101" s="17"/>
    </row>
    <row r="102" spans="1:17" ht="8.25" customHeight="1">
      <c r="L102" s="17"/>
      <c r="M102" s="17"/>
      <c r="N102" s="17"/>
    </row>
    <row r="103" spans="1:17" ht="15.75">
      <c r="A103" s="84" t="s">
        <v>95</v>
      </c>
      <c r="B103" s="35" t="s">
        <v>219</v>
      </c>
      <c r="C103" s="35"/>
      <c r="L103" s="17"/>
      <c r="M103" s="17"/>
      <c r="N103" s="17"/>
    </row>
    <row r="104" spans="1:17">
      <c r="B104" s="38" t="s">
        <v>50</v>
      </c>
      <c r="C104" s="38"/>
      <c r="L104" s="17"/>
      <c r="M104" s="17"/>
      <c r="N104" s="17"/>
    </row>
    <row r="105" spans="1:17">
      <c r="C105" s="8" t="s">
        <v>328</v>
      </c>
      <c r="D105" s="8"/>
      <c r="E105" s="8" t="s">
        <v>26</v>
      </c>
      <c r="F105" s="8" t="s">
        <v>7</v>
      </c>
      <c r="G105" s="8"/>
      <c r="L105" s="8" t="s">
        <v>2</v>
      </c>
      <c r="M105" s="8"/>
      <c r="N105" s="8"/>
      <c r="Q105" s="32" t="s">
        <v>0</v>
      </c>
    </row>
    <row r="106" spans="1:17" s="1" customFormat="1">
      <c r="C106" s="1">
        <v>57800</v>
      </c>
      <c r="D106" s="2"/>
      <c r="E106" s="217">
        <v>42551</v>
      </c>
      <c r="G106" s="253" t="s">
        <v>281</v>
      </c>
      <c r="L106" s="104" t="s">
        <v>299</v>
      </c>
      <c r="Q106" s="243">
        <v>-173.38</v>
      </c>
    </row>
    <row r="107" spans="1:17" s="1" customFormat="1">
      <c r="C107" s="1">
        <v>57800</v>
      </c>
      <c r="D107" s="2"/>
      <c r="E107" s="217">
        <v>42551</v>
      </c>
      <c r="G107" s="252" t="s">
        <v>281</v>
      </c>
      <c r="L107" s="104" t="s">
        <v>299</v>
      </c>
      <c r="Q107" s="244">
        <v>-14.84</v>
      </c>
    </row>
    <row r="108" spans="1:17" s="1" customFormat="1">
      <c r="C108" s="1">
        <v>57800</v>
      </c>
      <c r="D108" s="2"/>
      <c r="E108" s="217">
        <v>42551</v>
      </c>
      <c r="G108" s="253" t="s">
        <v>281</v>
      </c>
      <c r="H108" s="2"/>
      <c r="L108" s="104" t="s">
        <v>299</v>
      </c>
      <c r="Q108" s="243">
        <v>-191.88</v>
      </c>
    </row>
    <row r="109" spans="1:17" s="1" customFormat="1">
      <c r="C109" s="1">
        <v>57800</v>
      </c>
      <c r="D109" s="2"/>
      <c r="E109" s="217">
        <v>42551</v>
      </c>
      <c r="G109" s="253" t="s">
        <v>281</v>
      </c>
      <c r="H109" s="2"/>
      <c r="L109" s="104" t="s">
        <v>299</v>
      </c>
      <c r="Q109" s="244">
        <v>-23.26</v>
      </c>
    </row>
    <row r="110" spans="1:17" s="1" customFormat="1">
      <c r="C110" s="1">
        <v>57800</v>
      </c>
      <c r="D110" s="2"/>
      <c r="E110" s="217">
        <v>42551</v>
      </c>
      <c r="F110" s="3"/>
      <c r="G110" s="105" t="s">
        <v>281</v>
      </c>
      <c r="L110" s="104" t="s">
        <v>299</v>
      </c>
      <c r="Q110" s="33">
        <v>-173.38</v>
      </c>
    </row>
    <row r="111" spans="1:17" s="1" customFormat="1">
      <c r="F111" s="203" t="s">
        <v>192</v>
      </c>
      <c r="Q111" s="33">
        <f>'Addl ROE Lines'!I20</f>
        <v>-1136</v>
      </c>
    </row>
    <row r="112" spans="1:17">
      <c r="B112" s="5" t="s">
        <v>35</v>
      </c>
      <c r="F112" s="16"/>
      <c r="G112" s="16"/>
      <c r="Q112" s="52">
        <f>(SUM(Q106:Q111))</f>
        <v>-1712.74</v>
      </c>
    </row>
    <row r="113" spans="2:18">
      <c r="F113" s="16"/>
      <c r="G113" s="16"/>
      <c r="Q113" s="34"/>
    </row>
    <row r="114" spans="2:18">
      <c r="B114" s="38" t="s">
        <v>208</v>
      </c>
      <c r="D114" s="38"/>
      <c r="F114" s="16"/>
      <c r="G114" s="16"/>
      <c r="Q114" s="34"/>
    </row>
    <row r="115" spans="2:18">
      <c r="B115" s="18"/>
      <c r="D115" s="18"/>
      <c r="F115" s="16"/>
      <c r="G115" s="16"/>
      <c r="Q115" s="34"/>
    </row>
    <row r="116" spans="2:18">
      <c r="C116" s="8" t="s">
        <v>328</v>
      </c>
      <c r="D116" s="8"/>
      <c r="E116" s="8" t="s">
        <v>26</v>
      </c>
      <c r="F116" s="8" t="s">
        <v>7</v>
      </c>
      <c r="G116" s="8"/>
      <c r="L116" s="8" t="s">
        <v>2</v>
      </c>
      <c r="M116" s="8"/>
      <c r="N116" s="8"/>
      <c r="Q116" s="32" t="s">
        <v>0</v>
      </c>
    </row>
    <row r="118" spans="2:18" s="1" customFormat="1">
      <c r="C118" s="2">
        <v>58700</v>
      </c>
      <c r="E118" s="245">
        <v>42522</v>
      </c>
      <c r="G118" s="253" t="s">
        <v>281</v>
      </c>
      <c r="L118" s="1" t="s">
        <v>300</v>
      </c>
      <c r="Q118" s="189">
        <v>-8000</v>
      </c>
      <c r="R118" s="1" t="s">
        <v>317</v>
      </c>
    </row>
    <row r="119" spans="2:18" s="1" customFormat="1">
      <c r="C119" s="2">
        <v>58700</v>
      </c>
      <c r="E119" s="245">
        <v>42522</v>
      </c>
      <c r="G119" s="105" t="s">
        <v>281</v>
      </c>
      <c r="L119" s="1" t="s">
        <v>300</v>
      </c>
      <c r="Q119" s="190">
        <v>-8000</v>
      </c>
      <c r="R119" s="1" t="s">
        <v>317</v>
      </c>
    </row>
    <row r="120" spans="2:18" s="1" customFormat="1"/>
    <row r="121" spans="2:18" s="1" customFormat="1">
      <c r="C121" s="2"/>
      <c r="D121" s="2"/>
      <c r="G121" s="3"/>
      <c r="Q121" s="189"/>
    </row>
    <row r="122" spans="2:18" s="1" customFormat="1">
      <c r="B122" s="2"/>
      <c r="C122" s="60"/>
      <c r="D122" s="60"/>
      <c r="G122" s="3"/>
      <c r="Q122" s="189">
        <v>0</v>
      </c>
    </row>
    <row r="123" spans="2:18" s="1" customFormat="1">
      <c r="C123" s="2"/>
      <c r="E123" s="3"/>
      <c r="F123" s="206" t="s">
        <v>192</v>
      </c>
      <c r="G123" s="5"/>
      <c r="H123" s="5"/>
      <c r="I123" s="5"/>
      <c r="J123" s="5"/>
      <c r="K123" s="5"/>
      <c r="L123" s="17"/>
      <c r="M123" s="17"/>
      <c r="N123" s="17"/>
      <c r="O123" s="5"/>
      <c r="P123" s="5"/>
      <c r="Q123" s="197">
        <f>'Addl ROE Lines'!I35</f>
        <v>0</v>
      </c>
      <c r="R123" s="4"/>
    </row>
    <row r="124" spans="2:18">
      <c r="C124" s="188" t="s">
        <v>329</v>
      </c>
      <c r="D124" s="73"/>
      <c r="E124" s="73"/>
      <c r="F124" s="188" t="s">
        <v>186</v>
      </c>
      <c r="G124" s="73"/>
      <c r="H124" s="191"/>
      <c r="I124" s="191"/>
      <c r="J124" s="73"/>
      <c r="K124" s="73"/>
      <c r="L124" s="73"/>
      <c r="M124" s="73"/>
      <c r="N124" s="73"/>
      <c r="O124" s="73"/>
      <c r="Q124" s="197">
        <v>0</v>
      </c>
    </row>
    <row r="125" spans="2:18">
      <c r="B125" s="5" t="s">
        <v>36</v>
      </c>
      <c r="E125" s="16"/>
      <c r="F125" s="16"/>
      <c r="Q125" s="47">
        <f>(SUM(Q117:Q124))</f>
        <v>-16000</v>
      </c>
    </row>
    <row r="126" spans="2:18">
      <c r="B126" s="16"/>
      <c r="E126" s="51"/>
      <c r="F126" s="51"/>
      <c r="Q126" s="17"/>
    </row>
    <row r="127" spans="2:18" ht="15">
      <c r="B127" s="39" t="s">
        <v>40</v>
      </c>
      <c r="E127" s="51"/>
      <c r="F127" s="51"/>
      <c r="Q127" s="47">
        <f>Q125+Q112</f>
        <v>-17712.740000000002</v>
      </c>
    </row>
    <row r="128" spans="2:18" ht="15">
      <c r="B128" s="39"/>
      <c r="E128" s="51"/>
      <c r="F128" s="51"/>
      <c r="Q128" s="30"/>
    </row>
    <row r="129" spans="1:18" ht="15">
      <c r="C129" s="39"/>
      <c r="E129" s="51"/>
      <c r="F129" s="51"/>
      <c r="Q129" s="30"/>
    </row>
    <row r="130" spans="1:18" ht="15.75">
      <c r="A130" s="85" t="s">
        <v>96</v>
      </c>
      <c r="B130" s="35" t="s">
        <v>220</v>
      </c>
      <c r="E130" s="51"/>
      <c r="F130" s="51"/>
      <c r="Q130" s="30"/>
    </row>
    <row r="131" spans="1:18" ht="15.75" customHeight="1">
      <c r="B131" s="38" t="s">
        <v>8</v>
      </c>
      <c r="Q131" s="17"/>
    </row>
    <row r="132" spans="1:18">
      <c r="C132" s="8" t="s">
        <v>328</v>
      </c>
      <c r="E132" s="8" t="s">
        <v>26</v>
      </c>
      <c r="F132" s="8" t="s">
        <v>7</v>
      </c>
      <c r="L132" s="8" t="s">
        <v>2</v>
      </c>
      <c r="M132" s="8"/>
      <c r="N132" s="8"/>
      <c r="Q132" s="32" t="s">
        <v>0</v>
      </c>
    </row>
    <row r="133" spans="1:18" s="1" customFormat="1">
      <c r="C133" s="2"/>
      <c r="E133" s="3"/>
      <c r="Q133" s="4"/>
      <c r="R133" s="4"/>
    </row>
    <row r="134" spans="1:18" s="104" customFormat="1">
      <c r="C134" s="107"/>
      <c r="E134" s="105"/>
      <c r="F134" s="105"/>
      <c r="Q134" s="106"/>
    </row>
    <row r="135" spans="1:18" s="104" customFormat="1" ht="12" customHeight="1">
      <c r="C135" s="193"/>
      <c r="D135" s="186"/>
      <c r="E135" s="187"/>
      <c r="F135" s="191" t="s">
        <v>193</v>
      </c>
      <c r="G135" s="73"/>
      <c r="H135" s="73"/>
      <c r="I135" s="15"/>
      <c r="J135" s="15"/>
      <c r="K135" s="15"/>
      <c r="L135" s="15"/>
      <c r="M135" s="15"/>
      <c r="N135" s="15"/>
      <c r="O135" s="15"/>
      <c r="P135" s="15"/>
      <c r="Q135" s="207">
        <f>'Addl ROE Lines'!I50</f>
        <v>0</v>
      </c>
      <c r="R135" s="194"/>
    </row>
    <row r="136" spans="1:18" ht="12" customHeight="1">
      <c r="B136" s="15" t="s">
        <v>187</v>
      </c>
      <c r="C136" s="73"/>
      <c r="D136" s="73"/>
      <c r="E136" s="191"/>
      <c r="F136" s="191"/>
      <c r="G136" s="73"/>
      <c r="H136" s="73"/>
      <c r="Q136" s="47">
        <f>SUM(Q133:Q135)</f>
        <v>0</v>
      </c>
    </row>
    <row r="137" spans="1:18" ht="12" customHeight="1">
      <c r="B137" s="15"/>
      <c r="C137" s="73"/>
      <c r="D137" s="73"/>
      <c r="E137" s="191"/>
      <c r="F137" s="191"/>
      <c r="G137" s="73"/>
      <c r="H137" s="73"/>
      <c r="Q137" s="30"/>
    </row>
    <row r="138" spans="1:18" ht="12" customHeight="1">
      <c r="B138" s="38" t="s">
        <v>9</v>
      </c>
      <c r="C138" s="73"/>
      <c r="D138" s="73"/>
      <c r="E138" s="191"/>
      <c r="F138" s="191"/>
      <c r="G138" s="73"/>
      <c r="H138" s="73"/>
      <c r="Q138" s="30"/>
    </row>
    <row r="139" spans="1:18">
      <c r="C139" s="8" t="s">
        <v>328</v>
      </c>
      <c r="E139" s="8" t="s">
        <v>26</v>
      </c>
      <c r="F139" s="8" t="s">
        <v>7</v>
      </c>
      <c r="L139" s="8" t="s">
        <v>2</v>
      </c>
      <c r="M139" s="8"/>
      <c r="N139" s="8"/>
      <c r="Q139" s="32" t="s">
        <v>0</v>
      </c>
    </row>
    <row r="140" spans="1:18" ht="14.25">
      <c r="B140" s="15"/>
      <c r="C140" s="188" t="s">
        <v>329</v>
      </c>
      <c r="D140" s="73"/>
      <c r="E140" s="191"/>
      <c r="F140" s="191" t="s">
        <v>186</v>
      </c>
      <c r="G140" s="73"/>
      <c r="H140" s="73"/>
      <c r="Q140" s="198">
        <v>0</v>
      </c>
    </row>
    <row r="141" spans="1:18" ht="12" customHeight="1">
      <c r="B141" s="15" t="s">
        <v>188</v>
      </c>
      <c r="C141" s="73"/>
      <c r="D141" s="73"/>
      <c r="E141" s="191"/>
      <c r="F141" s="191"/>
      <c r="G141" s="73"/>
      <c r="H141" s="73"/>
      <c r="Q141" s="30">
        <f>Q140</f>
        <v>0</v>
      </c>
    </row>
    <row r="142" spans="1:18" ht="12" customHeight="1">
      <c r="B142" s="15"/>
      <c r="C142" s="73"/>
      <c r="D142" s="73"/>
      <c r="E142" s="191"/>
      <c r="F142" s="191"/>
      <c r="G142" s="73"/>
      <c r="H142" s="73"/>
      <c r="Q142" s="30"/>
    </row>
    <row r="143" spans="1:18" ht="12" customHeight="1">
      <c r="B143" s="39" t="s">
        <v>82</v>
      </c>
      <c r="E143" s="51"/>
      <c r="F143" s="51"/>
      <c r="Q143" s="30">
        <f>Q136+Q141</f>
        <v>0</v>
      </c>
    </row>
    <row r="144" spans="1:18">
      <c r="E144" s="51"/>
      <c r="F144" s="51"/>
      <c r="Q144" s="17"/>
    </row>
    <row r="145" spans="1:18" ht="15.75">
      <c r="A145" s="86" t="s">
        <v>97</v>
      </c>
      <c r="B145" s="35" t="s">
        <v>221</v>
      </c>
      <c r="Q145" s="17"/>
    </row>
    <row r="146" spans="1:18">
      <c r="B146" s="38" t="s">
        <v>8</v>
      </c>
      <c r="Q146" s="17"/>
    </row>
    <row r="147" spans="1:18">
      <c r="C147" s="8" t="s">
        <v>328</v>
      </c>
      <c r="E147" s="8" t="s">
        <v>26</v>
      </c>
      <c r="F147" s="8" t="s">
        <v>7</v>
      </c>
      <c r="L147" s="8" t="s">
        <v>2</v>
      </c>
      <c r="M147" s="8"/>
      <c r="N147" s="8"/>
      <c r="Q147" s="32" t="s">
        <v>0</v>
      </c>
    </row>
    <row r="148" spans="1:18" s="1" customFormat="1">
      <c r="C148" s="2">
        <v>56800</v>
      </c>
      <c r="E148" s="3">
        <v>42522</v>
      </c>
      <c r="L148" s="1" t="s">
        <v>312</v>
      </c>
      <c r="Q148" s="33">
        <v>-1494</v>
      </c>
      <c r="R148" s="4" t="s">
        <v>317</v>
      </c>
    </row>
    <row r="149" spans="1:18" s="1" customFormat="1">
      <c r="C149" s="2">
        <v>56800</v>
      </c>
      <c r="E149" s="3">
        <v>42522</v>
      </c>
      <c r="F149" s="104"/>
      <c r="L149" s="104" t="s">
        <v>313</v>
      </c>
      <c r="Q149" s="33">
        <v>487.17</v>
      </c>
      <c r="R149" s="4" t="s">
        <v>317</v>
      </c>
    </row>
    <row r="150" spans="1:18" s="1" customFormat="1">
      <c r="C150" s="2">
        <v>56800</v>
      </c>
      <c r="E150" s="3">
        <v>42522</v>
      </c>
      <c r="F150" s="104"/>
      <c r="L150" s="104" t="s">
        <v>314</v>
      </c>
      <c r="Q150" s="33">
        <v>243.59</v>
      </c>
      <c r="R150" s="1" t="s">
        <v>317</v>
      </c>
    </row>
    <row r="151" spans="1:18">
      <c r="C151" s="188" t="s">
        <v>330</v>
      </c>
      <c r="D151" s="73"/>
      <c r="E151" s="73"/>
      <c r="F151" s="73" t="s">
        <v>111</v>
      </c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98">
        <f>Benefits!S45</f>
        <v>0</v>
      </c>
      <c r="R151" s="5"/>
    </row>
    <row r="152" spans="1:18" s="1" customFormat="1">
      <c r="C152" s="2"/>
      <c r="E152" s="3"/>
      <c r="F152" s="206" t="s">
        <v>192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7">
        <f>'Addl ROE Lines'!I68</f>
        <v>-22481.47</v>
      </c>
    </row>
    <row r="153" spans="1:18">
      <c r="B153" s="5" t="s">
        <v>222</v>
      </c>
      <c r="E153" s="16"/>
      <c r="F153" s="16"/>
      <c r="Q153" s="47">
        <f>(SUM(Q148:Q152))</f>
        <v>-23244.710000000003</v>
      </c>
      <c r="R153" s="5"/>
    </row>
    <row r="154" spans="1:18">
      <c r="C154" s="16"/>
      <c r="E154" s="16"/>
      <c r="F154" s="16"/>
      <c r="Q154" s="17"/>
    </row>
    <row r="155" spans="1:18">
      <c r="B155" s="38" t="s">
        <v>9</v>
      </c>
      <c r="E155" s="16"/>
      <c r="F155" s="16"/>
      <c r="Q155" s="17"/>
    </row>
    <row r="156" spans="1:18">
      <c r="B156" s="18"/>
      <c r="E156" s="16"/>
      <c r="F156" s="16"/>
      <c r="Q156" s="17"/>
    </row>
    <row r="157" spans="1:18">
      <c r="C157" s="8" t="s">
        <v>328</v>
      </c>
      <c r="E157" s="8" t="s">
        <v>26</v>
      </c>
      <c r="F157" s="8" t="s">
        <v>7</v>
      </c>
      <c r="L157" s="8" t="s">
        <v>2</v>
      </c>
      <c r="M157" s="8"/>
      <c r="N157" s="8"/>
      <c r="Q157" s="32" t="s">
        <v>0</v>
      </c>
    </row>
    <row r="158" spans="1:18" ht="15.75">
      <c r="A158" s="204"/>
      <c r="C158" s="250" t="s">
        <v>331</v>
      </c>
      <c r="E158" s="51"/>
      <c r="F158" s="51" t="s">
        <v>141</v>
      </c>
      <c r="Q158" s="123">
        <f>'Indirect Calculation'!D13</f>
        <v>-1.6799999997601844E-2</v>
      </c>
    </row>
    <row r="159" spans="1:18" s="1" customFormat="1">
      <c r="C159" s="2"/>
      <c r="E159" s="3"/>
      <c r="F159" s="3"/>
      <c r="Q159" s="4">
        <v>0</v>
      </c>
    </row>
    <row r="160" spans="1:18" s="1" customFormat="1">
      <c r="C160" s="2"/>
      <c r="E160" s="3"/>
      <c r="F160" s="3"/>
      <c r="Q160" s="4">
        <v>0</v>
      </c>
    </row>
    <row r="161" spans="1:18" s="1" customFormat="1">
      <c r="C161" s="2"/>
      <c r="E161" s="3"/>
      <c r="F161" s="3"/>
      <c r="Q161" s="4">
        <v>0</v>
      </c>
    </row>
    <row r="162" spans="1:18" s="1" customFormat="1">
      <c r="C162" s="2"/>
      <c r="E162" s="3"/>
      <c r="F162" s="206" t="s">
        <v>192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17">
        <f>'Addl ROE Lines'!I87</f>
        <v>0</v>
      </c>
    </row>
    <row r="163" spans="1:18">
      <c r="C163" s="188" t="s">
        <v>329</v>
      </c>
      <c r="D163" s="73"/>
      <c r="E163" s="191"/>
      <c r="F163" s="191" t="s">
        <v>186</v>
      </c>
      <c r="G163" s="73"/>
      <c r="H163" s="73"/>
      <c r="Q163" s="17">
        <v>0</v>
      </c>
      <c r="R163" s="5"/>
    </row>
    <row r="164" spans="1:18">
      <c r="B164" s="5" t="s">
        <v>223</v>
      </c>
      <c r="E164" s="51"/>
      <c r="F164" s="51"/>
      <c r="Q164" s="47">
        <f>(SUM(Q158:Q163))</f>
        <v>-1.6799999997601844E-2</v>
      </c>
      <c r="R164" s="5"/>
    </row>
    <row r="165" spans="1:18">
      <c r="B165" s="16"/>
      <c r="E165" s="51"/>
      <c r="F165" s="51"/>
      <c r="Q165" s="17"/>
    </row>
    <row r="166" spans="1:18" ht="15">
      <c r="B166" s="39" t="s">
        <v>224</v>
      </c>
      <c r="E166" s="51"/>
      <c r="F166" s="51"/>
      <c r="Q166" s="17">
        <f>Q164+Q153</f>
        <v>-23244.7268</v>
      </c>
    </row>
    <row r="167" spans="1:18">
      <c r="B167" s="16"/>
      <c r="E167" s="51"/>
      <c r="F167" s="51"/>
      <c r="Q167" s="17"/>
    </row>
    <row r="168" spans="1:18" ht="15">
      <c r="B168" s="39" t="s">
        <v>225</v>
      </c>
      <c r="Q168" s="17">
        <f>Q166+Q127+Q143</f>
        <v>-40957.466800000002</v>
      </c>
    </row>
    <row r="169" spans="1:18" ht="15.75">
      <c r="A169" s="111" t="s">
        <v>170</v>
      </c>
      <c r="C169" s="5" t="s">
        <v>1</v>
      </c>
      <c r="E169" s="124">
        <v>0.08</v>
      </c>
      <c r="F169" s="53"/>
      <c r="Q169" s="46">
        <f>(Q153+Q112+Q136)*0.08</f>
        <v>-1996.5960000000005</v>
      </c>
    </row>
    <row r="170" spans="1:18" ht="15">
      <c r="B170" s="39" t="s">
        <v>226</v>
      </c>
      <c r="Q170" s="17">
        <f>Q168+Q169</f>
        <v>-42954.0628</v>
      </c>
    </row>
    <row r="171" spans="1:18" ht="15">
      <c r="B171" s="39"/>
      <c r="Q171" s="17"/>
    </row>
    <row r="173" spans="1:18" ht="15">
      <c r="F173" s="39"/>
    </row>
    <row r="174" spans="1:18" ht="18.75" customHeight="1">
      <c r="A174" s="257" t="s">
        <v>83</v>
      </c>
      <c r="B174" s="257"/>
      <c r="C174" s="257"/>
      <c r="D174" s="257"/>
      <c r="E174" s="257"/>
      <c r="R174" s="31"/>
    </row>
    <row r="175" spans="1:18" ht="14.25" customHeight="1">
      <c r="B175" s="7" t="s">
        <v>29</v>
      </c>
      <c r="L175" s="31"/>
      <c r="M175" s="31"/>
      <c r="N175" s="31"/>
    </row>
    <row r="176" spans="1:18">
      <c r="B176" s="5" t="s">
        <v>6</v>
      </c>
      <c r="L176" s="17"/>
      <c r="M176" s="17"/>
      <c r="N176" s="17"/>
    </row>
    <row r="177" spans="1:17">
      <c r="L177" s="17"/>
      <c r="M177" s="17"/>
      <c r="N177" s="17"/>
    </row>
    <row r="178" spans="1:17">
      <c r="B178" s="5" t="s">
        <v>63</v>
      </c>
      <c r="M178" s="183">
        <f>J45</f>
        <v>42551</v>
      </c>
      <c r="N178" s="77"/>
      <c r="Q178" s="44">
        <f>J55</f>
        <v>860406.26</v>
      </c>
    </row>
    <row r="179" spans="1:17" ht="14.25">
      <c r="B179" s="15" t="s">
        <v>227</v>
      </c>
      <c r="Q179" s="178">
        <f>Q170</f>
        <v>-42954.0628</v>
      </c>
    </row>
    <row r="180" spans="1:17">
      <c r="O180" s="179" t="s">
        <v>183</v>
      </c>
      <c r="Q180" s="31">
        <f>SUM(Q178:Q179)</f>
        <v>817452.19720000005</v>
      </c>
    </row>
    <row r="181" spans="1:17" ht="6" customHeight="1">
      <c r="Q181" s="31"/>
    </row>
    <row r="182" spans="1:17" ht="15.75">
      <c r="B182" s="35" t="s">
        <v>195</v>
      </c>
      <c r="C182" s="202"/>
      <c r="D182" s="202"/>
      <c r="E182" s="202"/>
      <c r="F182" s="202"/>
      <c r="H182" s="15"/>
      <c r="Q182" s="17"/>
    </row>
    <row r="183" spans="1:17">
      <c r="Q183" s="17"/>
    </row>
    <row r="184" spans="1:17" ht="15.75">
      <c r="A184" s="87" t="s">
        <v>95</v>
      </c>
      <c r="B184" s="35" t="s">
        <v>219</v>
      </c>
      <c r="Q184" s="17"/>
    </row>
    <row r="185" spans="1:17">
      <c r="B185" s="38" t="s">
        <v>50</v>
      </c>
      <c r="Q185" s="17"/>
    </row>
    <row r="186" spans="1:17">
      <c r="C186" s="8" t="s">
        <v>328</v>
      </c>
      <c r="E186" s="8" t="s">
        <v>26</v>
      </c>
      <c r="F186" s="8" t="s">
        <v>7</v>
      </c>
      <c r="L186" s="8" t="s">
        <v>2</v>
      </c>
      <c r="M186" s="8"/>
      <c r="N186" s="8"/>
      <c r="Q186" s="32" t="s">
        <v>0</v>
      </c>
    </row>
    <row r="187" spans="1:17" s="1" customFormat="1">
      <c r="C187" s="2">
        <v>57750</v>
      </c>
      <c r="E187" s="3">
        <v>42551</v>
      </c>
      <c r="F187" s="104" t="s">
        <v>332</v>
      </c>
      <c r="L187" s="1" t="s">
        <v>301</v>
      </c>
      <c r="Q187" s="238">
        <v>54027</v>
      </c>
    </row>
    <row r="188" spans="1:17" s="1" customFormat="1">
      <c r="C188" s="2">
        <v>57750</v>
      </c>
      <c r="E188" s="3">
        <v>42551</v>
      </c>
      <c r="F188" s="104" t="s">
        <v>333</v>
      </c>
      <c r="L188" s="1" t="s">
        <v>302</v>
      </c>
      <c r="Q188" s="238">
        <v>44176</v>
      </c>
    </row>
    <row r="189" spans="1:17" s="1" customFormat="1">
      <c r="C189" s="2">
        <v>57750</v>
      </c>
      <c r="E189" s="3">
        <v>42551</v>
      </c>
      <c r="F189" s="104" t="s">
        <v>334</v>
      </c>
      <c r="L189" s="1" t="s">
        <v>303</v>
      </c>
      <c r="Q189" s="238">
        <v>36689</v>
      </c>
    </row>
    <row r="190" spans="1:17" s="1" customFormat="1">
      <c r="C190" s="2">
        <v>57750</v>
      </c>
      <c r="E190" s="3">
        <v>42551</v>
      </c>
      <c r="F190" s="104" t="s">
        <v>335</v>
      </c>
      <c r="L190" s="1" t="s">
        <v>301</v>
      </c>
      <c r="Q190" s="238">
        <v>44413</v>
      </c>
    </row>
    <row r="191" spans="1:17" s="1" customFormat="1">
      <c r="C191" s="2">
        <v>57800</v>
      </c>
      <c r="E191" s="3">
        <v>42551</v>
      </c>
      <c r="F191" s="104" t="s">
        <v>336</v>
      </c>
      <c r="G191" s="248"/>
      <c r="H191" s="246"/>
      <c r="L191" s="104" t="s">
        <v>304</v>
      </c>
      <c r="Q191" s="238">
        <v>7640</v>
      </c>
    </row>
    <row r="192" spans="1:17" s="1" customFormat="1">
      <c r="C192" s="2">
        <v>57800</v>
      </c>
      <c r="E192" s="3">
        <v>42551</v>
      </c>
      <c r="F192" s="104" t="s">
        <v>337</v>
      </c>
      <c r="G192" s="248"/>
      <c r="H192" s="246"/>
      <c r="L192" s="104" t="s">
        <v>305</v>
      </c>
      <c r="Q192" s="238">
        <v>9550</v>
      </c>
    </row>
    <row r="193" spans="2:17" s="1" customFormat="1">
      <c r="C193" s="2">
        <v>57800</v>
      </c>
      <c r="E193" s="3">
        <v>42551</v>
      </c>
      <c r="F193" s="104" t="s">
        <v>338</v>
      </c>
      <c r="G193" s="248"/>
      <c r="H193" s="246"/>
      <c r="L193" s="104" t="s">
        <v>306</v>
      </c>
      <c r="Q193" s="249">
        <v>8595</v>
      </c>
    </row>
    <row r="194" spans="2:17" s="1" customFormat="1">
      <c r="C194" s="2">
        <v>57800</v>
      </c>
      <c r="E194" s="3">
        <v>42551</v>
      </c>
      <c r="F194" s="104" t="s">
        <v>339</v>
      </c>
      <c r="G194" s="248"/>
      <c r="H194" s="247"/>
      <c r="L194" s="104" t="s">
        <v>307</v>
      </c>
      <c r="Q194" s="249">
        <v>1910</v>
      </c>
    </row>
    <row r="195" spans="2:17" s="1" customFormat="1">
      <c r="C195" s="2">
        <v>57800</v>
      </c>
      <c r="E195" s="3">
        <v>42551</v>
      </c>
      <c r="F195" s="104" t="s">
        <v>340</v>
      </c>
      <c r="G195" s="248"/>
      <c r="H195" s="246"/>
      <c r="L195" s="104" t="s">
        <v>308</v>
      </c>
      <c r="Q195" s="249">
        <v>7640</v>
      </c>
    </row>
    <row r="196" spans="2:17" s="1" customFormat="1">
      <c r="C196" s="2">
        <v>57800</v>
      </c>
      <c r="E196" s="3">
        <v>42551</v>
      </c>
      <c r="F196" s="104" t="s">
        <v>341</v>
      </c>
      <c r="G196" s="248"/>
      <c r="H196" s="247"/>
      <c r="L196" s="104" t="s">
        <v>307</v>
      </c>
      <c r="Q196" s="249">
        <v>1910</v>
      </c>
    </row>
    <row r="197" spans="2:17" s="1" customFormat="1">
      <c r="C197" s="2">
        <v>57800</v>
      </c>
      <c r="E197" s="3">
        <v>42551</v>
      </c>
      <c r="F197" s="104" t="s">
        <v>342</v>
      </c>
      <c r="G197" s="242"/>
      <c r="L197" s="104" t="s">
        <v>306</v>
      </c>
      <c r="Q197" s="238">
        <v>8595</v>
      </c>
    </row>
    <row r="198" spans="2:17" s="1" customFormat="1">
      <c r="C198" s="2">
        <v>57800</v>
      </c>
      <c r="E198" s="3">
        <v>42551</v>
      </c>
      <c r="F198" s="104" t="s">
        <v>343</v>
      </c>
      <c r="G198" s="242"/>
      <c r="L198" s="104" t="s">
        <v>309</v>
      </c>
      <c r="Q198" s="238">
        <v>6685</v>
      </c>
    </row>
    <row r="199" spans="2:17" s="1" customFormat="1">
      <c r="C199" s="2">
        <v>57800</v>
      </c>
      <c r="E199" s="3">
        <v>42551</v>
      </c>
      <c r="F199" s="104" t="s">
        <v>344</v>
      </c>
      <c r="G199" s="248"/>
      <c r="L199" s="104" t="s">
        <v>310</v>
      </c>
      <c r="Q199" s="238">
        <v>7640</v>
      </c>
    </row>
    <row r="200" spans="2:17" s="1" customFormat="1">
      <c r="C200" s="2">
        <v>57800</v>
      </c>
      <c r="E200" s="3">
        <v>42551</v>
      </c>
      <c r="F200" s="104" t="s">
        <v>345</v>
      </c>
      <c r="G200" s="242"/>
      <c r="L200" s="104" t="s">
        <v>306</v>
      </c>
      <c r="Q200" s="238">
        <v>8595</v>
      </c>
    </row>
    <row r="201" spans="2:17" s="1" customFormat="1">
      <c r="C201" s="2">
        <v>57800</v>
      </c>
      <c r="E201" s="3">
        <v>42551</v>
      </c>
      <c r="F201" s="104" t="s">
        <v>346</v>
      </c>
      <c r="G201" s="242"/>
      <c r="L201" s="104" t="s">
        <v>307</v>
      </c>
      <c r="Q201" s="238">
        <v>1910</v>
      </c>
    </row>
    <row r="202" spans="2:17" s="1" customFormat="1">
      <c r="C202" s="2"/>
      <c r="E202" s="3"/>
      <c r="Q202" s="238"/>
    </row>
    <row r="203" spans="2:17" s="1" customFormat="1">
      <c r="C203" s="2"/>
      <c r="E203" s="3"/>
      <c r="Q203" s="238"/>
    </row>
    <row r="204" spans="2:17" s="1" customFormat="1">
      <c r="C204" s="2"/>
      <c r="E204" s="3"/>
      <c r="Q204" s="238"/>
    </row>
    <row r="205" spans="2:17" s="1" customFormat="1">
      <c r="Q205" s="238"/>
    </row>
    <row r="206" spans="2:17">
      <c r="B206" s="5" t="s">
        <v>57</v>
      </c>
      <c r="E206" s="16"/>
      <c r="F206" s="16"/>
      <c r="Q206" s="52">
        <f>SUM(Q187:Q205)</f>
        <v>249975</v>
      </c>
    </row>
    <row r="207" spans="2:17">
      <c r="E207" s="16"/>
      <c r="F207" s="16"/>
      <c r="Q207" s="34"/>
    </row>
    <row r="208" spans="2:17">
      <c r="B208" s="38" t="s">
        <v>208</v>
      </c>
      <c r="E208" s="16"/>
      <c r="F208" s="16"/>
      <c r="Q208" s="34"/>
    </row>
    <row r="209" spans="1:22">
      <c r="B209" s="18"/>
      <c r="E209" s="16"/>
      <c r="F209" s="16"/>
      <c r="Q209" s="34"/>
    </row>
    <row r="210" spans="1:22">
      <c r="C210" s="8" t="s">
        <v>328</v>
      </c>
      <c r="E210" s="8" t="s">
        <v>26</v>
      </c>
      <c r="F210" s="8" t="s">
        <v>7</v>
      </c>
      <c r="L210" s="8" t="s">
        <v>2</v>
      </c>
      <c r="M210" s="8"/>
      <c r="N210" s="8"/>
      <c r="Q210" s="32" t="s">
        <v>0</v>
      </c>
    </row>
    <row r="211" spans="1:22">
      <c r="A211" s="1"/>
      <c r="B211" s="1"/>
      <c r="C211" s="219">
        <v>58700</v>
      </c>
      <c r="D211" s="1"/>
      <c r="E211" s="251">
        <v>42551</v>
      </c>
      <c r="F211" s="104" t="s">
        <v>332</v>
      </c>
      <c r="G211" s="1"/>
      <c r="H211" s="1"/>
      <c r="I211" s="1"/>
      <c r="J211" s="1"/>
      <c r="K211" s="1"/>
      <c r="L211" s="219" t="s">
        <v>311</v>
      </c>
      <c r="M211" s="219"/>
      <c r="N211" s="219"/>
      <c r="O211" s="1"/>
      <c r="P211" s="1"/>
      <c r="Q211" s="239">
        <v>8000</v>
      </c>
      <c r="R211" s="4"/>
      <c r="S211" s="1"/>
      <c r="T211" s="1"/>
      <c r="U211" s="1"/>
      <c r="V211" s="1"/>
    </row>
    <row r="212" spans="1:22">
      <c r="A212" s="1"/>
      <c r="B212" s="1"/>
      <c r="C212" s="219">
        <v>58700</v>
      </c>
      <c r="D212" s="1"/>
      <c r="E212" s="251">
        <v>42551</v>
      </c>
      <c r="F212" s="104" t="s">
        <v>333</v>
      </c>
      <c r="G212" s="1"/>
      <c r="H212" s="1"/>
      <c r="I212" s="1"/>
      <c r="J212" s="1"/>
      <c r="K212" s="1"/>
      <c r="L212" s="219" t="s">
        <v>311</v>
      </c>
      <c r="M212" s="219"/>
      <c r="N212" s="219"/>
      <c r="O212" s="1"/>
      <c r="P212" s="1"/>
      <c r="Q212" s="239">
        <v>8000</v>
      </c>
      <c r="R212" s="4"/>
      <c r="S212" s="1"/>
      <c r="T212" s="1"/>
      <c r="U212" s="1"/>
      <c r="V212" s="1"/>
    </row>
    <row r="213" spans="1:22">
      <c r="A213" s="1"/>
      <c r="B213" s="1"/>
      <c r="C213" s="219">
        <v>58700</v>
      </c>
      <c r="D213" s="1"/>
      <c r="E213" s="251">
        <v>42551</v>
      </c>
      <c r="F213" s="104" t="s">
        <v>334</v>
      </c>
      <c r="G213" s="1"/>
      <c r="H213" s="1"/>
      <c r="I213" s="1"/>
      <c r="J213" s="1"/>
      <c r="K213" s="1"/>
      <c r="L213" s="219" t="s">
        <v>311</v>
      </c>
      <c r="M213" s="219"/>
      <c r="N213" s="219"/>
      <c r="O213" s="1"/>
      <c r="P213" s="1"/>
      <c r="Q213" s="239">
        <v>8000</v>
      </c>
      <c r="R213" s="4"/>
      <c r="S213" s="1"/>
      <c r="T213" s="1"/>
      <c r="U213" s="1"/>
      <c r="V213" s="1"/>
    </row>
    <row r="214" spans="1:22">
      <c r="A214" s="1"/>
      <c r="B214" s="1"/>
      <c r="C214" s="219">
        <v>58700</v>
      </c>
      <c r="D214" s="1"/>
      <c r="E214" s="251">
        <v>42551</v>
      </c>
      <c r="F214" s="104" t="s">
        <v>335</v>
      </c>
      <c r="G214" s="1"/>
      <c r="H214" s="1"/>
      <c r="I214" s="1"/>
      <c r="J214" s="1"/>
      <c r="K214" s="1"/>
      <c r="L214" s="219" t="s">
        <v>311</v>
      </c>
      <c r="M214" s="219"/>
      <c r="N214" s="219"/>
      <c r="O214" s="1"/>
      <c r="P214" s="1"/>
      <c r="Q214" s="239">
        <v>8000</v>
      </c>
      <c r="R214" s="4"/>
      <c r="S214" s="1"/>
      <c r="T214" s="1"/>
      <c r="U214" s="1"/>
      <c r="V214" s="1"/>
    </row>
    <row r="215" spans="1:22">
      <c r="A215" s="1"/>
      <c r="B215" s="1"/>
      <c r="C215" s="219">
        <v>58700</v>
      </c>
      <c r="D215" s="1"/>
      <c r="E215" s="251">
        <v>42551</v>
      </c>
      <c r="F215" s="104" t="s">
        <v>336</v>
      </c>
      <c r="G215" s="248"/>
      <c r="H215" s="1"/>
      <c r="I215" s="1"/>
      <c r="J215" s="1"/>
      <c r="K215" s="1"/>
      <c r="L215" s="219" t="s">
        <v>311</v>
      </c>
      <c r="M215" s="219"/>
      <c r="N215" s="219"/>
      <c r="O215" s="1"/>
      <c r="P215" s="1"/>
      <c r="Q215" s="239">
        <v>8000</v>
      </c>
      <c r="R215" s="4"/>
      <c r="S215" s="1"/>
      <c r="T215" s="1"/>
      <c r="U215" s="1"/>
      <c r="V215" s="1"/>
    </row>
    <row r="216" spans="1:22">
      <c r="A216" s="1"/>
      <c r="B216" s="1"/>
      <c r="C216" s="219">
        <v>58700</v>
      </c>
      <c r="D216" s="1"/>
      <c r="E216" s="251">
        <v>42551</v>
      </c>
      <c r="F216" s="104" t="s">
        <v>337</v>
      </c>
      <c r="G216" s="248"/>
      <c r="H216" s="1"/>
      <c r="I216" s="1"/>
      <c r="J216" s="1"/>
      <c r="K216" s="1"/>
      <c r="L216" s="219" t="s">
        <v>311</v>
      </c>
      <c r="M216" s="219"/>
      <c r="N216" s="219"/>
      <c r="O216" s="1"/>
      <c r="P216" s="1"/>
      <c r="Q216" s="239">
        <v>8000</v>
      </c>
      <c r="R216" s="4"/>
      <c r="S216" s="1"/>
      <c r="T216" s="1"/>
      <c r="U216" s="1"/>
      <c r="V216" s="1"/>
    </row>
    <row r="217" spans="1:22">
      <c r="A217" s="1"/>
      <c r="B217" s="1"/>
      <c r="C217" s="219">
        <v>58700</v>
      </c>
      <c r="D217" s="1"/>
      <c r="E217" s="251">
        <v>42551</v>
      </c>
      <c r="F217" s="104" t="s">
        <v>338</v>
      </c>
      <c r="G217" s="248"/>
      <c r="H217" s="1"/>
      <c r="I217" s="1"/>
      <c r="J217" s="1"/>
      <c r="K217" s="1"/>
      <c r="L217" s="219" t="s">
        <v>311</v>
      </c>
      <c r="M217" s="219"/>
      <c r="N217" s="219"/>
      <c r="O217" s="1"/>
      <c r="P217" s="1"/>
      <c r="Q217" s="239">
        <v>8000</v>
      </c>
      <c r="R217" s="4"/>
      <c r="S217" s="1"/>
      <c r="T217" s="1"/>
      <c r="U217" s="1"/>
      <c r="V217" s="1"/>
    </row>
    <row r="218" spans="1:22">
      <c r="A218" s="1"/>
      <c r="B218" s="1"/>
      <c r="C218" s="219">
        <v>58700</v>
      </c>
      <c r="D218" s="1"/>
      <c r="E218" s="251">
        <v>42551</v>
      </c>
      <c r="F218" s="104" t="s">
        <v>339</v>
      </c>
      <c r="G218" s="248"/>
      <c r="H218" s="1"/>
      <c r="I218" s="1"/>
      <c r="J218" s="1"/>
      <c r="K218" s="1"/>
      <c r="L218" s="219" t="s">
        <v>311</v>
      </c>
      <c r="M218" s="219"/>
      <c r="N218" s="219"/>
      <c r="O218" s="1"/>
      <c r="P218" s="1"/>
      <c r="Q218" s="239">
        <v>8000</v>
      </c>
      <c r="R218" s="4"/>
      <c r="S218" s="1"/>
      <c r="T218" s="1"/>
      <c r="U218" s="1"/>
      <c r="V218" s="1"/>
    </row>
    <row r="219" spans="1:22">
      <c r="A219" s="1"/>
      <c r="B219" s="1"/>
      <c r="C219" s="219">
        <v>58700</v>
      </c>
      <c r="D219" s="1"/>
      <c r="E219" s="251">
        <v>42551</v>
      </c>
      <c r="F219" s="104" t="s">
        <v>340</v>
      </c>
      <c r="G219" s="248"/>
      <c r="H219" s="1"/>
      <c r="I219" s="1"/>
      <c r="J219" s="1"/>
      <c r="K219" s="1"/>
      <c r="L219" s="219" t="s">
        <v>311</v>
      </c>
      <c r="M219" s="219"/>
      <c r="N219" s="219"/>
      <c r="O219" s="1"/>
      <c r="P219" s="1"/>
      <c r="Q219" s="239">
        <v>8000</v>
      </c>
      <c r="R219" s="4"/>
      <c r="S219" s="1"/>
      <c r="T219" s="1"/>
      <c r="U219" s="1"/>
      <c r="V219" s="1"/>
    </row>
    <row r="220" spans="1:22">
      <c r="A220" s="1"/>
      <c r="B220" s="1"/>
      <c r="C220" s="219"/>
      <c r="D220" s="1"/>
      <c r="E220" s="219"/>
      <c r="F220" s="219"/>
      <c r="G220" s="1"/>
      <c r="H220" s="1"/>
      <c r="I220" s="1"/>
      <c r="J220" s="1"/>
      <c r="K220" s="1"/>
      <c r="L220" s="219"/>
      <c r="M220" s="219"/>
      <c r="N220" s="219"/>
      <c r="O220" s="1"/>
      <c r="P220" s="1"/>
      <c r="Q220" s="239"/>
      <c r="R220" s="4"/>
      <c r="S220" s="1"/>
      <c r="T220" s="1"/>
      <c r="U220" s="1"/>
      <c r="V220" s="1"/>
    </row>
    <row r="221" spans="1:22">
      <c r="A221" s="1"/>
      <c r="B221" s="1"/>
      <c r="C221" s="219"/>
      <c r="D221" s="1"/>
      <c r="E221" s="219"/>
      <c r="F221" s="219"/>
      <c r="G221" s="1"/>
      <c r="H221" s="1"/>
      <c r="I221" s="1"/>
      <c r="J221" s="1"/>
      <c r="K221" s="1"/>
      <c r="L221" s="219"/>
      <c r="M221" s="219"/>
      <c r="N221" s="219"/>
      <c r="O221" s="1"/>
      <c r="P221" s="1"/>
      <c r="Q221" s="239"/>
      <c r="R221" s="4"/>
      <c r="S221" s="1"/>
      <c r="T221" s="1"/>
      <c r="U221" s="1"/>
      <c r="V221" s="1"/>
    </row>
    <row r="222" spans="1:22">
      <c r="A222" s="1"/>
      <c r="B222" s="1"/>
      <c r="C222" s="219"/>
      <c r="D222" s="1"/>
      <c r="E222" s="219"/>
      <c r="F222" s="219"/>
      <c r="G222" s="1"/>
      <c r="H222" s="1"/>
      <c r="I222" s="1"/>
      <c r="J222" s="1"/>
      <c r="K222" s="1"/>
      <c r="L222" s="219"/>
      <c r="M222" s="219"/>
      <c r="N222" s="219"/>
      <c r="O222" s="1"/>
      <c r="P222" s="1"/>
      <c r="Q222" s="239"/>
      <c r="R222" s="4"/>
      <c r="S222" s="1"/>
      <c r="T222" s="1"/>
      <c r="U222" s="1"/>
      <c r="V222" s="1"/>
    </row>
    <row r="223" spans="1:22">
      <c r="A223" s="1"/>
      <c r="B223" s="1"/>
      <c r="C223" s="219"/>
      <c r="D223" s="1"/>
      <c r="E223" s="219"/>
      <c r="F223" s="219"/>
      <c r="G223" s="1"/>
      <c r="H223" s="1"/>
      <c r="I223" s="1"/>
      <c r="J223" s="1"/>
      <c r="K223" s="1"/>
      <c r="L223" s="219"/>
      <c r="M223" s="219"/>
      <c r="N223" s="219"/>
      <c r="O223" s="1"/>
      <c r="P223" s="1"/>
      <c r="Q223" s="239"/>
      <c r="R223" s="4"/>
      <c r="S223" s="1"/>
      <c r="T223" s="1"/>
      <c r="U223" s="1"/>
      <c r="V223" s="1"/>
    </row>
    <row r="224" spans="1:22">
      <c r="A224" s="1"/>
      <c r="B224" s="1"/>
      <c r="C224" s="219"/>
      <c r="D224" s="1"/>
      <c r="E224" s="219"/>
      <c r="F224" s="219"/>
      <c r="G224" s="1"/>
      <c r="H224" s="1"/>
      <c r="I224" s="1"/>
      <c r="J224" s="1"/>
      <c r="K224" s="1"/>
      <c r="L224" s="219"/>
      <c r="M224" s="219"/>
      <c r="N224" s="219"/>
      <c r="O224" s="1"/>
      <c r="P224" s="1"/>
      <c r="Q224" s="239"/>
      <c r="R224" s="4"/>
      <c r="S224" s="1"/>
      <c r="T224" s="1"/>
      <c r="U224" s="1"/>
      <c r="V224" s="1"/>
    </row>
    <row r="225" spans="1:22">
      <c r="A225" s="1"/>
      <c r="B225" s="1"/>
      <c r="C225" s="219"/>
      <c r="D225" s="1"/>
      <c r="E225" s="219"/>
      <c r="F225" s="219"/>
      <c r="G225" s="1"/>
      <c r="H225" s="1"/>
      <c r="I225" s="1"/>
      <c r="J225" s="1"/>
      <c r="K225" s="1"/>
      <c r="L225" s="219"/>
      <c r="M225" s="219"/>
      <c r="N225" s="219"/>
      <c r="O225" s="1"/>
      <c r="P225" s="1"/>
      <c r="Q225" s="239"/>
      <c r="R225" s="4"/>
      <c r="S225" s="1"/>
      <c r="T225" s="1"/>
      <c r="U225" s="1"/>
      <c r="V225" s="1"/>
    </row>
    <row r="226" spans="1:22">
      <c r="A226" s="1"/>
      <c r="B226" s="1"/>
      <c r="C226" s="219"/>
      <c r="D226" s="1"/>
      <c r="E226" s="219"/>
      <c r="F226" s="219"/>
      <c r="G226" s="1"/>
      <c r="H226" s="1"/>
      <c r="I226" s="1"/>
      <c r="J226" s="1"/>
      <c r="K226" s="1"/>
      <c r="L226" s="219"/>
      <c r="M226" s="219"/>
      <c r="N226" s="219"/>
      <c r="O226" s="1"/>
      <c r="P226" s="1"/>
      <c r="Q226" s="239"/>
      <c r="R226" s="4"/>
      <c r="S226" s="1"/>
      <c r="T226" s="1"/>
      <c r="U226" s="1"/>
      <c r="V226" s="1"/>
    </row>
    <row r="227" spans="1:22">
      <c r="A227" s="1"/>
      <c r="B227" s="1"/>
      <c r="C227" s="219"/>
      <c r="D227" s="1"/>
      <c r="E227" s="219"/>
      <c r="F227" s="219"/>
      <c r="G227" s="1"/>
      <c r="H227" s="1"/>
      <c r="I227" s="1"/>
      <c r="J227" s="1"/>
      <c r="K227" s="1"/>
      <c r="L227" s="219"/>
      <c r="M227" s="219"/>
      <c r="N227" s="219"/>
      <c r="O227" s="1"/>
      <c r="P227" s="1"/>
      <c r="Q227" s="239"/>
      <c r="R227" s="4"/>
      <c r="S227" s="1"/>
      <c r="T227" s="1"/>
      <c r="U227" s="1"/>
      <c r="V227" s="1"/>
    </row>
    <row r="228" spans="1:22" s="1" customFormat="1" ht="14.25">
      <c r="C228" s="2"/>
      <c r="E228" s="3"/>
      <c r="Q228" s="240"/>
    </row>
    <row r="229" spans="1:22">
      <c r="B229" s="5" t="s">
        <v>58</v>
      </c>
      <c r="E229" s="16"/>
      <c r="F229" s="16"/>
      <c r="Q229" s="30">
        <f>SUM(Q211:Q228)</f>
        <v>72000</v>
      </c>
    </row>
    <row r="230" spans="1:22" ht="8.25" customHeight="1">
      <c r="E230" s="16"/>
      <c r="F230" s="16"/>
      <c r="Q230" s="30"/>
    </row>
    <row r="231" spans="1:22" ht="15">
      <c r="B231" s="39" t="s">
        <v>61</v>
      </c>
      <c r="E231" s="16"/>
      <c r="F231" s="16"/>
      <c r="Q231" s="30">
        <f>Q229+Q206</f>
        <v>321975</v>
      </c>
    </row>
    <row r="232" spans="1:22" ht="15.75">
      <c r="A232" s="86" t="s">
        <v>97</v>
      </c>
      <c r="B232" s="35" t="s">
        <v>221</v>
      </c>
      <c r="Q232" s="17"/>
    </row>
    <row r="233" spans="1:22">
      <c r="B233" s="38" t="s">
        <v>8</v>
      </c>
      <c r="Q233" s="17"/>
    </row>
    <row r="234" spans="1:22">
      <c r="C234" s="8" t="s">
        <v>328</v>
      </c>
      <c r="E234" s="8" t="s">
        <v>26</v>
      </c>
      <c r="F234" s="8" t="s">
        <v>7</v>
      </c>
      <c r="L234" s="8" t="s">
        <v>2</v>
      </c>
      <c r="M234" s="8"/>
      <c r="N234" s="8"/>
      <c r="Q234" s="32" t="s">
        <v>0</v>
      </c>
    </row>
    <row r="235" spans="1:22" s="1" customFormat="1">
      <c r="C235" s="218">
        <v>56800</v>
      </c>
      <c r="F235" s="255" t="s">
        <v>353</v>
      </c>
      <c r="L235" s="104" t="s">
        <v>311</v>
      </c>
      <c r="Q235" s="241">
        <v>1512</v>
      </c>
    </row>
    <row r="236" spans="1:22" s="1" customFormat="1">
      <c r="C236" s="218">
        <v>56800</v>
      </c>
      <c r="F236" s="255" t="s">
        <v>353</v>
      </c>
      <c r="L236" s="104" t="s">
        <v>311</v>
      </c>
      <c r="Q236" s="241">
        <v>1512</v>
      </c>
    </row>
    <row r="237" spans="1:22" s="1" customFormat="1">
      <c r="C237" s="218">
        <v>56800</v>
      </c>
      <c r="F237" s="255" t="s">
        <v>353</v>
      </c>
      <c r="L237" s="104" t="s">
        <v>311</v>
      </c>
      <c r="Q237" s="241">
        <v>1512</v>
      </c>
    </row>
    <row r="238" spans="1:22" s="1" customFormat="1">
      <c r="C238" s="218">
        <v>56800</v>
      </c>
      <c r="F238" s="255" t="s">
        <v>353</v>
      </c>
      <c r="L238" s="104" t="s">
        <v>311</v>
      </c>
      <c r="Q238" s="241">
        <v>1512</v>
      </c>
    </row>
    <row r="239" spans="1:22" s="1" customFormat="1">
      <c r="C239" s="218">
        <v>56800</v>
      </c>
      <c r="F239" s="255" t="s">
        <v>353</v>
      </c>
      <c r="L239" s="104" t="s">
        <v>311</v>
      </c>
      <c r="Q239" s="241">
        <v>1512</v>
      </c>
    </row>
    <row r="240" spans="1:22" s="1" customFormat="1">
      <c r="C240" s="218">
        <v>56800</v>
      </c>
      <c r="F240" s="255" t="s">
        <v>353</v>
      </c>
      <c r="L240" s="104" t="s">
        <v>311</v>
      </c>
      <c r="Q240" s="241">
        <v>1512</v>
      </c>
    </row>
    <row r="241" spans="1:17" s="1" customFormat="1">
      <c r="C241" s="218">
        <v>56800</v>
      </c>
      <c r="F241" s="255" t="s">
        <v>353</v>
      </c>
      <c r="L241" s="104" t="s">
        <v>311</v>
      </c>
      <c r="Q241" s="241">
        <v>1512</v>
      </c>
    </row>
    <row r="242" spans="1:17" s="1" customFormat="1">
      <c r="C242" s="218">
        <v>56800</v>
      </c>
      <c r="F242" s="255" t="s">
        <v>353</v>
      </c>
      <c r="L242" s="104" t="s">
        <v>311</v>
      </c>
      <c r="Q242" s="241">
        <v>1512</v>
      </c>
    </row>
    <row r="243" spans="1:17" s="1" customFormat="1">
      <c r="C243" s="218">
        <v>56800</v>
      </c>
      <c r="F243" s="255" t="s">
        <v>353</v>
      </c>
      <c r="L243" s="104" t="s">
        <v>311</v>
      </c>
      <c r="Q243" s="241">
        <v>1512</v>
      </c>
    </row>
    <row r="244" spans="1:17" s="1" customFormat="1">
      <c r="C244" s="218">
        <v>56800</v>
      </c>
      <c r="F244" s="255" t="s">
        <v>353</v>
      </c>
      <c r="L244" s="104" t="s">
        <v>311</v>
      </c>
      <c r="Q244" s="241">
        <v>5360</v>
      </c>
    </row>
    <row r="245" spans="1:17" s="1" customFormat="1">
      <c r="C245" s="218">
        <v>56800</v>
      </c>
      <c r="F245" s="255" t="s">
        <v>353</v>
      </c>
      <c r="L245" s="104" t="s">
        <v>311</v>
      </c>
      <c r="Q245" s="241">
        <v>5360</v>
      </c>
    </row>
    <row r="246" spans="1:17" s="1" customFormat="1">
      <c r="C246" s="218">
        <v>56800</v>
      </c>
      <c r="F246" s="255" t="s">
        <v>353</v>
      </c>
      <c r="L246" s="104" t="s">
        <v>311</v>
      </c>
      <c r="Q246" s="241">
        <v>5360</v>
      </c>
    </row>
    <row r="247" spans="1:17" s="1" customFormat="1">
      <c r="C247" s="218"/>
      <c r="F247" s="217"/>
      <c r="Q247" s="241"/>
    </row>
    <row r="248" spans="1:17" s="1" customFormat="1">
      <c r="C248" s="218"/>
      <c r="F248" s="217"/>
      <c r="Q248" s="241"/>
    </row>
    <row r="249" spans="1:17" s="1" customFormat="1">
      <c r="C249" s="218"/>
      <c r="F249" s="217"/>
      <c r="Q249" s="241"/>
    </row>
    <row r="250" spans="1:17" s="1" customFormat="1">
      <c r="C250" s="218"/>
      <c r="F250" s="217"/>
      <c r="Q250" s="241"/>
    </row>
    <row r="251" spans="1:17" s="1" customFormat="1">
      <c r="C251" s="218"/>
      <c r="F251" s="217"/>
      <c r="Q251" s="241"/>
    </row>
    <row r="252" spans="1:17" s="1" customFormat="1">
      <c r="C252" s="2"/>
      <c r="E252" s="3"/>
      <c r="Q252" s="241"/>
    </row>
    <row r="253" spans="1:17" s="1" customFormat="1">
      <c r="C253" s="2"/>
      <c r="E253" s="3"/>
      <c r="Q253" s="241"/>
    </row>
    <row r="254" spans="1:17" s="1" customFormat="1">
      <c r="C254" s="2"/>
      <c r="E254" s="3"/>
      <c r="Q254" s="241"/>
    </row>
    <row r="255" spans="1:17" s="1" customFormat="1" ht="15">
      <c r="A255" s="5"/>
      <c r="B255" s="39" t="s">
        <v>209</v>
      </c>
      <c r="C255" s="5"/>
      <c r="D255" s="5"/>
      <c r="E255" s="16"/>
      <c r="F255" s="16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30">
        <f>SUM(Q235:Q254)</f>
        <v>29688</v>
      </c>
    </row>
    <row r="256" spans="1:17" s="1" customFormat="1" ht="15">
      <c r="A256" s="5"/>
      <c r="B256" s="39" t="s">
        <v>210</v>
      </c>
      <c r="C256" s="5"/>
      <c r="D256" s="5"/>
      <c r="E256" s="16"/>
      <c r="F256" s="16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30"/>
    </row>
    <row r="257" spans="1:22" ht="15.75">
      <c r="A257" s="111" t="s">
        <v>170</v>
      </c>
      <c r="C257" s="5" t="s">
        <v>1</v>
      </c>
      <c r="E257" s="125">
        <f>E169</f>
        <v>0.08</v>
      </c>
      <c r="F257" s="53"/>
      <c r="Q257" s="46">
        <f>(Q206+Q255)*0.08</f>
        <v>22373.040000000001</v>
      </c>
      <c r="V257" s="17"/>
    </row>
    <row r="258" spans="1:22" ht="15">
      <c r="B258" s="39" t="s">
        <v>228</v>
      </c>
      <c r="C258" s="15"/>
      <c r="E258" s="51"/>
      <c r="F258" s="51"/>
      <c r="Q258" s="47">
        <f>Q257+Q255+Q231</f>
        <v>374036.04</v>
      </c>
    </row>
    <row r="259" spans="1:22">
      <c r="Q259" s="17"/>
    </row>
    <row r="260" spans="1:22" ht="15.75">
      <c r="B260" s="35" t="s">
        <v>119</v>
      </c>
      <c r="Q260" s="54">
        <f>Q258+Q179+Q178</f>
        <v>1191488.2371999999</v>
      </c>
    </row>
    <row r="262" spans="1:22" ht="18.75" customHeight="1">
      <c r="A262" s="257" t="s">
        <v>84</v>
      </c>
      <c r="B262" s="257"/>
      <c r="C262" s="257"/>
      <c r="D262" s="257"/>
      <c r="E262" s="257"/>
      <c r="L262" s="17"/>
      <c r="M262" s="17"/>
      <c r="N262" s="17"/>
    </row>
    <row r="263" spans="1:22" ht="12" customHeight="1">
      <c r="J263" s="42" t="s">
        <v>107</v>
      </c>
      <c r="K263" s="42"/>
      <c r="L263" s="42"/>
      <c r="M263" s="42"/>
      <c r="N263" s="42"/>
      <c r="O263" s="42"/>
      <c r="P263" s="42"/>
    </row>
    <row r="264" spans="1:22" ht="12" customHeight="1">
      <c r="J264" s="42" t="s">
        <v>108</v>
      </c>
      <c r="K264" s="42"/>
      <c r="L264" s="42" t="s">
        <v>112</v>
      </c>
      <c r="M264" s="42"/>
      <c r="N264" s="42"/>
      <c r="O264" s="42" t="s">
        <v>70</v>
      </c>
      <c r="P264" s="42"/>
      <c r="R264" s="42" t="s">
        <v>114</v>
      </c>
    </row>
    <row r="265" spans="1:22" ht="12" customHeight="1">
      <c r="J265" s="42" t="s">
        <v>109</v>
      </c>
      <c r="K265" s="42"/>
      <c r="L265" s="42" t="s">
        <v>113</v>
      </c>
      <c r="M265" s="42"/>
      <c r="N265" s="42"/>
      <c r="O265" s="88" t="s">
        <v>80</v>
      </c>
      <c r="P265" s="42"/>
      <c r="R265" s="42" t="s">
        <v>115</v>
      </c>
    </row>
    <row r="266" spans="1:22">
      <c r="G266" s="43"/>
      <c r="H266" s="41" t="s">
        <v>34</v>
      </c>
      <c r="J266" s="180">
        <f>J45</f>
        <v>42551</v>
      </c>
      <c r="K266" s="41"/>
      <c r="L266" s="41" t="s">
        <v>99</v>
      </c>
      <c r="M266" s="41"/>
      <c r="N266" s="41"/>
      <c r="O266" s="41" t="s">
        <v>100</v>
      </c>
      <c r="P266" s="41"/>
      <c r="Q266" s="29" t="s">
        <v>37</v>
      </c>
      <c r="R266" s="41" t="s">
        <v>116</v>
      </c>
    </row>
    <row r="267" spans="1:22" ht="7.5" customHeight="1">
      <c r="F267" s="8"/>
      <c r="J267" s="49"/>
      <c r="K267" s="49"/>
      <c r="L267" s="8"/>
      <c r="M267" s="8"/>
      <c r="N267" s="8"/>
      <c r="P267" s="8"/>
      <c r="R267" s="5"/>
    </row>
    <row r="268" spans="1:22">
      <c r="A268" s="82" t="s">
        <v>95</v>
      </c>
      <c r="B268" s="5" t="s">
        <v>214</v>
      </c>
      <c r="H268" s="62">
        <f>H47</f>
        <v>1029404</v>
      </c>
      <c r="I268" s="26"/>
      <c r="J268" s="62">
        <f>J47</f>
        <v>705428.24</v>
      </c>
      <c r="K268" s="50"/>
      <c r="L268" s="62">
        <f>Q127+Q231</f>
        <v>304262.26</v>
      </c>
      <c r="M268" s="42"/>
      <c r="O268" s="36">
        <f>J268+L268</f>
        <v>1009690.5</v>
      </c>
      <c r="Q268" s="36">
        <f>H268-O268</f>
        <v>19713.5</v>
      </c>
      <c r="R268" s="108"/>
    </row>
    <row r="269" spans="1:22" ht="5.25" customHeight="1">
      <c r="A269" s="78"/>
      <c r="H269" s="44"/>
      <c r="J269" s="73"/>
      <c r="Q269" s="36"/>
      <c r="R269" s="109"/>
    </row>
    <row r="270" spans="1:22">
      <c r="A270" s="81" t="s">
        <v>96</v>
      </c>
      <c r="B270" s="5" t="s">
        <v>46</v>
      </c>
      <c r="H270" s="62">
        <f>H49</f>
        <v>6000</v>
      </c>
      <c r="J270" s="80">
        <f>J49</f>
        <v>8022.74</v>
      </c>
      <c r="K270" s="79"/>
      <c r="L270" s="80">
        <f>Q136+Q141</f>
        <v>0</v>
      </c>
      <c r="O270" s="36">
        <f>J270+L270</f>
        <v>8022.74</v>
      </c>
      <c r="Q270" s="36">
        <f>H270-O270</f>
        <v>-2022.7399999999998</v>
      </c>
      <c r="R270" s="108" t="s">
        <v>197</v>
      </c>
    </row>
    <row r="271" spans="1:22" ht="5.25" customHeight="1">
      <c r="A271" s="78"/>
      <c r="H271" s="44"/>
      <c r="J271" s="73"/>
      <c r="Q271" s="36"/>
      <c r="R271" s="109"/>
    </row>
    <row r="272" spans="1:22">
      <c r="A272" s="83" t="s">
        <v>97</v>
      </c>
      <c r="B272" s="5" t="s">
        <v>215</v>
      </c>
      <c r="H272" s="62">
        <f>H51</f>
        <v>107412.5</v>
      </c>
      <c r="I272" s="26"/>
      <c r="J272" s="99">
        <f>J51</f>
        <v>99814.06</v>
      </c>
      <c r="K272" s="96"/>
      <c r="L272" s="80">
        <f>Q164-Q158+Q153+Q255</f>
        <v>6443.2899999999972</v>
      </c>
      <c r="O272" s="36">
        <f>J272+L272</f>
        <v>106257.34999999999</v>
      </c>
      <c r="Q272" s="36">
        <f>H272-O272</f>
        <v>1155.1500000000087</v>
      </c>
      <c r="R272" s="254" t="s">
        <v>347</v>
      </c>
    </row>
    <row r="273" spans="1:18" s="12" customFormat="1" ht="5.25" customHeight="1">
      <c r="A273" s="10"/>
      <c r="H273" s="63"/>
      <c r="I273" s="26"/>
      <c r="J273" s="100"/>
      <c r="K273" s="96"/>
      <c r="Q273" s="67"/>
    </row>
    <row r="274" spans="1:18" ht="14.25">
      <c r="A274" s="110" t="s">
        <v>170</v>
      </c>
      <c r="B274" s="5" t="s">
        <v>229</v>
      </c>
      <c r="H274" s="62">
        <f>H53</f>
        <v>68385.240000000005</v>
      </c>
      <c r="I274" s="26"/>
      <c r="J274" s="99">
        <f>J53</f>
        <v>47141.22</v>
      </c>
      <c r="K274" s="96"/>
      <c r="L274" s="80">
        <f>Q158+Q169+Q257</f>
        <v>20376.427200000002</v>
      </c>
      <c r="M274" s="42"/>
      <c r="O274" s="89">
        <f>J274+L274</f>
        <v>67517.647200000007</v>
      </c>
      <c r="Q274" s="89">
        <f>H274-O274</f>
        <v>867.59279999999853</v>
      </c>
      <c r="R274" s="5"/>
    </row>
    <row r="275" spans="1:18" ht="6.75" customHeight="1">
      <c r="A275" s="78"/>
      <c r="Q275" s="17"/>
      <c r="R275" s="5"/>
    </row>
    <row r="276" spans="1:18" ht="12.75" thickBot="1">
      <c r="B276" s="5" t="s">
        <v>217</v>
      </c>
      <c r="H276" s="37">
        <f>SUM(H268:H275)</f>
        <v>1211201.74</v>
      </c>
      <c r="J276" s="37">
        <f>SUM(J268:J275)</f>
        <v>860406.26</v>
      </c>
      <c r="K276" s="67"/>
      <c r="L276" s="37">
        <f>SUM(L268+L270+L272+L274)</f>
        <v>331081.97719999996</v>
      </c>
      <c r="O276" s="37">
        <f>SUM(O268:O275)</f>
        <v>1191488.2372000001</v>
      </c>
      <c r="Q276" s="37">
        <f>SUM(Q268:Q275)</f>
        <v>19713.502800000009</v>
      </c>
      <c r="R276" s="5"/>
    </row>
    <row r="277" spans="1:18" ht="7.5" customHeight="1" thickTop="1"/>
    <row r="278" spans="1:18">
      <c r="K278" s="11"/>
      <c r="L278" s="17"/>
      <c r="M278" s="17"/>
      <c r="N278" s="17"/>
      <c r="O278" s="45" t="s">
        <v>0</v>
      </c>
      <c r="Q278" s="17"/>
    </row>
    <row r="279" spans="1:18" ht="7.5" customHeight="1">
      <c r="L279" s="17"/>
      <c r="M279" s="17"/>
      <c r="N279" s="17"/>
      <c r="O279" s="73"/>
      <c r="Q279" s="17"/>
    </row>
    <row r="280" spans="1:18">
      <c r="D280" s="101" t="str">
        <f>IF(O280&lt;0,"x","-")</f>
        <v>-</v>
      </c>
      <c r="E280" s="5" t="s">
        <v>38</v>
      </c>
      <c r="I280" s="12"/>
      <c r="K280" s="50"/>
      <c r="L280" s="17"/>
      <c r="M280" s="17"/>
      <c r="N280" s="17"/>
      <c r="O280" s="62">
        <f>IF(Q268&gt;0,0,Q268)</f>
        <v>0</v>
      </c>
      <c r="Q280" s="17"/>
    </row>
    <row r="281" spans="1:18">
      <c r="D281" s="101" t="str">
        <f>IF(O281&lt;0,"x","-")</f>
        <v>x</v>
      </c>
      <c r="E281" s="5" t="s">
        <v>117</v>
      </c>
      <c r="I281" s="12"/>
      <c r="J281" s="50"/>
      <c r="K281" s="50"/>
      <c r="L281" s="17"/>
      <c r="M281" s="17"/>
      <c r="N281" s="17"/>
      <c r="O281" s="62">
        <f>IF(Q270&gt;0,0,Q270)</f>
        <v>-2022.7399999999998</v>
      </c>
      <c r="Q281" s="17"/>
    </row>
    <row r="282" spans="1:18">
      <c r="D282" s="101" t="str">
        <f>IF(O282&lt;0,"x","-")</f>
        <v>-</v>
      </c>
      <c r="E282" s="5" t="s">
        <v>230</v>
      </c>
      <c r="I282" s="50"/>
      <c r="L282" s="17"/>
      <c r="M282" s="17"/>
      <c r="N282" s="17"/>
      <c r="O282" s="62">
        <f>IF(Q272&gt;0,0,Q272)</f>
        <v>0</v>
      </c>
      <c r="Q282" s="17"/>
    </row>
    <row r="283" spans="1:18" ht="5.25" customHeight="1">
      <c r="D283" s="10"/>
      <c r="I283" s="50"/>
      <c r="L283" s="17"/>
      <c r="M283" s="17"/>
      <c r="N283" s="17"/>
      <c r="Q283" s="17"/>
    </row>
    <row r="284" spans="1:18">
      <c r="D284" s="10"/>
      <c r="E284" s="5" t="s">
        <v>140</v>
      </c>
      <c r="I284" s="50"/>
      <c r="L284" s="17"/>
      <c r="M284" s="17"/>
      <c r="N284" s="17"/>
      <c r="Q284" s="17"/>
    </row>
    <row r="285" spans="1:18">
      <c r="E285" s="5" t="s">
        <v>123</v>
      </c>
      <c r="L285" s="17"/>
      <c r="M285" s="17"/>
      <c r="N285" s="17"/>
      <c r="Q285" s="17"/>
    </row>
    <row r="286" spans="1:18">
      <c r="E286" s="15" t="s">
        <v>355</v>
      </c>
      <c r="L286" s="17"/>
      <c r="M286" s="17"/>
      <c r="N286" s="17"/>
      <c r="Q286" s="17"/>
    </row>
    <row r="287" spans="1:18">
      <c r="E287" s="5" t="s">
        <v>124</v>
      </c>
      <c r="L287" s="17"/>
      <c r="M287" s="17"/>
      <c r="N287" s="17"/>
      <c r="Q287" s="17"/>
    </row>
    <row r="288" spans="1:18">
      <c r="E288" s="5" t="s">
        <v>125</v>
      </c>
      <c r="L288" s="17"/>
      <c r="M288" s="17"/>
      <c r="N288" s="17"/>
      <c r="Q288" s="17"/>
    </row>
    <row r="289" spans="1:18">
      <c r="L289" s="17"/>
      <c r="M289" s="17"/>
      <c r="N289" s="17"/>
      <c r="Q289" s="17"/>
    </row>
    <row r="290" spans="1:18" ht="6" customHeight="1">
      <c r="A290" s="5" t="s">
        <v>14</v>
      </c>
      <c r="L290" s="17"/>
      <c r="M290" s="17"/>
      <c r="N290" s="17"/>
      <c r="Q290" s="17"/>
    </row>
    <row r="291" spans="1:18" ht="3.75" customHeight="1">
      <c r="Q291" s="17"/>
    </row>
    <row r="292" spans="1:18" ht="18">
      <c r="A292" s="257" t="s">
        <v>164</v>
      </c>
      <c r="B292" s="257"/>
      <c r="C292" s="257"/>
      <c r="D292" s="257"/>
      <c r="E292" s="257"/>
      <c r="Q292" s="17"/>
    </row>
    <row r="293" spans="1:18" ht="12" customHeight="1">
      <c r="C293" s="5" t="s">
        <v>165</v>
      </c>
      <c r="M293" s="5" t="s">
        <v>189</v>
      </c>
      <c r="Q293" s="108" t="s">
        <v>316</v>
      </c>
    </row>
    <row r="294" spans="1:18" ht="3.75" customHeight="1">
      <c r="Q294" s="1"/>
    </row>
    <row r="295" spans="1:18" ht="12" customHeight="1">
      <c r="C295" s="5" t="s">
        <v>169</v>
      </c>
      <c r="Q295" s="126">
        <v>0</v>
      </c>
    </row>
    <row r="296" spans="1:18" ht="12" customHeight="1">
      <c r="C296" s="5" t="s">
        <v>172</v>
      </c>
      <c r="Q296" s="17"/>
    </row>
    <row r="297" spans="1:18" ht="6" customHeight="1">
      <c r="Q297" s="17"/>
    </row>
    <row r="298" spans="1:18" ht="12" customHeight="1">
      <c r="C298" s="5" t="s">
        <v>166</v>
      </c>
      <c r="Q298" s="17"/>
    </row>
    <row r="299" spans="1:18" ht="12" customHeight="1">
      <c r="Q299" s="17"/>
    </row>
    <row r="300" spans="1:18" s="14" customFormat="1">
      <c r="C300" s="14" t="s">
        <v>25</v>
      </c>
      <c r="E300" s="25"/>
      <c r="F300" s="25"/>
      <c r="G300" s="25"/>
      <c r="L300" s="90"/>
      <c r="M300" s="90"/>
      <c r="N300" s="90"/>
      <c r="R300" s="90"/>
    </row>
  </sheetData>
  <sheetProtection algorithmName="SHA-512" hashValue="rJLrlL8zmY4sAWPzGXQuKEgCdtyQpNLzOJ+9f7x+biBemvPneHgFc0cjenhnAp7SxqzlDkJpnhDUGRCJ9t5/Ug==" saltValue="ofRW343u0SBQju1J9+D2fA==" spinCount="100000" sheet="1" objects="1" scenarios="1" selectLockedCells="1"/>
  <mergeCells count="8">
    <mergeCell ref="A292:E292"/>
    <mergeCell ref="A1:S1"/>
    <mergeCell ref="A2:S2"/>
    <mergeCell ref="A174:E174"/>
    <mergeCell ref="A262:E262"/>
    <mergeCell ref="A4:E4"/>
    <mergeCell ref="A41:E41"/>
    <mergeCell ref="A94:E94"/>
  </mergeCells>
  <phoneticPr fontId="0" type="noConversion"/>
  <printOptions horizontalCentered="1"/>
  <pageMargins left="0" right="0" top="0.25" bottom="0.25" header="0.25" footer="0.25"/>
  <pageSetup scale="77" fitToHeight="3" orientation="portrait" horizontalDpi="300" verticalDpi="300" r:id="rId1"/>
  <headerFooter alignWithMargins="0">
    <oddFooter>&amp;L&amp;D   &amp;T&amp;CPage &amp;P of &amp;N</oddFooter>
  </headerFooter>
  <rowBreaks count="1" manualBreakCount="1">
    <brk id="173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7"/>
  <sheetViews>
    <sheetView showGridLines="0" topLeftCell="A31" workbookViewId="0">
      <selection activeCell="A59" sqref="A59"/>
    </sheetView>
  </sheetViews>
  <sheetFormatPr defaultRowHeight="12"/>
  <cols>
    <col min="2" max="2" width="6.42578125" customWidth="1"/>
    <col min="4" max="4" width="5.42578125" customWidth="1"/>
    <col min="5" max="5" width="21.28515625" customWidth="1"/>
    <col min="6" max="6" width="3.140625" customWidth="1"/>
    <col min="7" max="7" width="12.85546875" customWidth="1"/>
    <col min="8" max="8" width="6.28515625" customWidth="1"/>
    <col min="9" max="9" width="15.5703125" customWidth="1"/>
  </cols>
  <sheetData>
    <row r="1" spans="1:18" s="5" customFormat="1" ht="15.75">
      <c r="A1" s="84" t="s">
        <v>95</v>
      </c>
      <c r="B1" s="35" t="s">
        <v>231</v>
      </c>
      <c r="C1" s="35"/>
      <c r="L1" s="17"/>
      <c r="M1" s="17"/>
      <c r="N1" s="17"/>
      <c r="R1" s="17"/>
    </row>
    <row r="2" spans="1:18" s="5" customFormat="1">
      <c r="B2" s="38" t="s">
        <v>50</v>
      </c>
      <c r="C2" s="38"/>
      <c r="L2" s="17"/>
      <c r="M2" s="17"/>
      <c r="N2" s="17"/>
      <c r="R2" s="17"/>
    </row>
    <row r="3" spans="1:18" s="5" customFormat="1">
      <c r="A3" s="200" t="s">
        <v>354</v>
      </c>
      <c r="B3" s="16"/>
      <c r="C3" s="200" t="s">
        <v>26</v>
      </c>
      <c r="D3" s="200"/>
      <c r="E3" s="200" t="s">
        <v>7</v>
      </c>
      <c r="F3" s="200"/>
      <c r="G3" s="200" t="s">
        <v>2</v>
      </c>
      <c r="H3" s="16"/>
      <c r="I3" s="201" t="s">
        <v>0</v>
      </c>
      <c r="L3" s="32"/>
      <c r="M3" s="8"/>
      <c r="N3" s="8"/>
      <c r="Q3" s="32"/>
      <c r="R3" s="17"/>
    </row>
    <row r="4" spans="1:18">
      <c r="A4" s="1"/>
      <c r="B4" s="1"/>
      <c r="C4" s="1"/>
      <c r="D4" s="1"/>
      <c r="E4" s="253" t="s">
        <v>352</v>
      </c>
      <c r="F4" s="1"/>
      <c r="G4" s="1"/>
      <c r="H4" s="1"/>
      <c r="I4" s="1">
        <v>-23.26</v>
      </c>
    </row>
    <row r="5" spans="1:18">
      <c r="A5" s="1"/>
      <c r="B5" s="1"/>
      <c r="C5" s="1"/>
      <c r="D5" s="1"/>
      <c r="E5" s="253" t="s">
        <v>352</v>
      </c>
      <c r="F5" s="1"/>
      <c r="G5" s="1"/>
      <c r="H5" s="1"/>
      <c r="I5" s="1">
        <v>-191.88</v>
      </c>
    </row>
    <row r="6" spans="1:18">
      <c r="A6" s="1"/>
      <c r="B6" s="1"/>
      <c r="C6" s="1"/>
      <c r="D6" s="1"/>
      <c r="E6" s="253" t="s">
        <v>352</v>
      </c>
      <c r="F6" s="1"/>
      <c r="G6" s="1"/>
      <c r="H6" s="1"/>
      <c r="I6" s="1">
        <v>-154.88</v>
      </c>
    </row>
    <row r="7" spans="1:18">
      <c r="A7" s="1"/>
      <c r="B7" s="1"/>
      <c r="C7" s="1"/>
      <c r="D7" s="1"/>
      <c r="E7" s="253" t="s">
        <v>352</v>
      </c>
      <c r="F7" s="1"/>
      <c r="G7" s="1"/>
      <c r="H7" s="1"/>
      <c r="I7" s="1">
        <v>-25.38</v>
      </c>
    </row>
    <row r="8" spans="1:18">
      <c r="A8" s="1"/>
      <c r="B8" s="1"/>
      <c r="C8" s="1"/>
      <c r="D8" s="1"/>
      <c r="E8" s="253" t="s">
        <v>352</v>
      </c>
      <c r="F8" s="1"/>
      <c r="G8" s="1"/>
      <c r="H8" s="1"/>
      <c r="I8" s="1">
        <v>-173.38</v>
      </c>
    </row>
    <row r="9" spans="1:18">
      <c r="A9" s="1"/>
      <c r="B9" s="1"/>
      <c r="C9" s="1"/>
      <c r="D9" s="1"/>
      <c r="E9" s="253" t="s">
        <v>352</v>
      </c>
      <c r="F9" s="1"/>
      <c r="G9" s="1"/>
      <c r="H9" s="1"/>
      <c r="I9" s="1">
        <v>-191.88</v>
      </c>
    </row>
    <row r="10" spans="1:18">
      <c r="A10" s="1"/>
      <c r="B10" s="1"/>
      <c r="C10" s="1"/>
      <c r="D10" s="1"/>
      <c r="E10" s="253" t="s">
        <v>352</v>
      </c>
      <c r="F10" s="1"/>
      <c r="G10" s="1"/>
      <c r="H10" s="1"/>
      <c r="I10" s="1">
        <v>-23.26</v>
      </c>
    </row>
    <row r="11" spans="1:18">
      <c r="A11" s="1"/>
      <c r="B11" s="1"/>
      <c r="C11" s="1"/>
      <c r="D11" s="1"/>
      <c r="E11" s="253" t="s">
        <v>352</v>
      </c>
      <c r="F11" s="1"/>
      <c r="G11" s="1"/>
      <c r="H11" s="1"/>
      <c r="I11" s="1">
        <v>-352.08</v>
      </c>
    </row>
    <row r="12" spans="1:18">
      <c r="A12" s="1"/>
      <c r="B12" s="1"/>
      <c r="C12" s="1"/>
      <c r="D12" s="1"/>
      <c r="E12" s="1"/>
      <c r="F12" s="1"/>
      <c r="G12" s="1"/>
      <c r="H12" s="1"/>
      <c r="I12" s="1"/>
    </row>
    <row r="13" spans="1:18">
      <c r="A13" s="1"/>
      <c r="B13" s="1"/>
      <c r="C13" s="1"/>
      <c r="D13" s="1"/>
      <c r="E13" s="1"/>
      <c r="F13" s="1"/>
      <c r="G13" s="1"/>
      <c r="H13" s="1"/>
      <c r="I13" s="1"/>
    </row>
    <row r="14" spans="1:18">
      <c r="A14" s="1"/>
      <c r="B14" s="1"/>
      <c r="C14" s="1"/>
      <c r="D14" s="1"/>
      <c r="E14" s="1"/>
      <c r="F14" s="1"/>
      <c r="G14" s="1"/>
      <c r="H14" s="1"/>
      <c r="I14" s="1"/>
    </row>
    <row r="15" spans="1:18">
      <c r="A15" s="1"/>
      <c r="B15" s="1"/>
      <c r="C15" s="1"/>
      <c r="D15" s="1"/>
      <c r="E15" s="1"/>
      <c r="F15" s="1"/>
      <c r="G15" s="1"/>
      <c r="H15" s="1"/>
      <c r="I15" s="1"/>
    </row>
    <row r="16" spans="1:18">
      <c r="A16" s="1"/>
      <c r="B16" s="1"/>
      <c r="C16" s="1"/>
      <c r="D16" s="1"/>
      <c r="E16" s="1"/>
      <c r="F16" s="1"/>
      <c r="G16" s="1"/>
      <c r="H16" s="1"/>
      <c r="I16" s="1"/>
    </row>
    <row r="17" spans="1:18">
      <c r="A17" s="1"/>
      <c r="B17" s="1"/>
      <c r="C17" s="1"/>
      <c r="D17" s="1"/>
      <c r="E17" s="1"/>
      <c r="F17" s="1"/>
      <c r="G17" s="1"/>
      <c r="H17" s="1"/>
      <c r="I17" s="1"/>
    </row>
    <row r="18" spans="1:18">
      <c r="A18" s="1"/>
      <c r="B18" s="1"/>
      <c r="C18" s="1"/>
      <c r="D18" s="1"/>
      <c r="E18" s="1"/>
      <c r="F18" s="1"/>
      <c r="G18" s="1"/>
      <c r="H18" s="1"/>
      <c r="I18" s="1"/>
    </row>
    <row r="19" spans="1:18">
      <c r="A19" s="1"/>
      <c r="B19" s="1"/>
      <c r="C19" s="1"/>
      <c r="D19" s="1"/>
      <c r="E19" s="1"/>
      <c r="F19" s="1"/>
      <c r="G19" s="1"/>
      <c r="H19" s="1"/>
      <c r="I19" s="1"/>
    </row>
    <row r="20" spans="1:18" s="5" customFormat="1">
      <c r="A20" s="5" t="s">
        <v>35</v>
      </c>
      <c r="F20" s="16"/>
      <c r="G20" s="16"/>
      <c r="I20" s="52">
        <f>SUM(I4:I19)</f>
        <v>-1136</v>
      </c>
      <c r="Q20" s="52"/>
      <c r="R20" s="17"/>
    </row>
    <row r="22" spans="1:18" s="5" customFormat="1">
      <c r="B22" s="38" t="s">
        <v>212</v>
      </c>
      <c r="D22" s="38"/>
      <c r="F22" s="16"/>
      <c r="G22" s="16"/>
      <c r="Q22" s="34"/>
      <c r="R22" s="17"/>
    </row>
    <row r="23" spans="1:18" s="5" customFormat="1">
      <c r="B23" s="18"/>
      <c r="D23" s="18"/>
      <c r="F23" s="16"/>
      <c r="G23" s="16"/>
      <c r="Q23" s="34"/>
      <c r="R23" s="17"/>
    </row>
    <row r="24" spans="1:18" s="5" customFormat="1">
      <c r="A24" s="200" t="s">
        <v>354</v>
      </c>
      <c r="C24" s="8" t="s">
        <v>26</v>
      </c>
      <c r="D24" s="8"/>
      <c r="E24" s="8" t="s">
        <v>7</v>
      </c>
      <c r="F24" s="8"/>
      <c r="G24" s="8" t="s">
        <v>2</v>
      </c>
      <c r="I24" s="32" t="s">
        <v>0</v>
      </c>
      <c r="L24" s="8"/>
      <c r="M24" s="8"/>
      <c r="N24" s="8"/>
      <c r="Q24" s="32"/>
      <c r="R24" s="17"/>
    </row>
    <row r="25" spans="1:18">
      <c r="A25" s="1"/>
      <c r="B25" s="1"/>
      <c r="C25" s="1"/>
      <c r="D25" s="1"/>
      <c r="E25" s="1"/>
      <c r="F25" s="1"/>
      <c r="G25" s="1"/>
      <c r="H25" s="1"/>
      <c r="I25" s="1"/>
    </row>
    <row r="26" spans="1:18">
      <c r="A26" s="1"/>
      <c r="B26" s="1"/>
      <c r="C26" s="1"/>
      <c r="D26" s="1"/>
      <c r="E26" s="1"/>
      <c r="F26" s="1"/>
      <c r="G26" s="1"/>
      <c r="H26" s="1"/>
      <c r="I26" s="1"/>
    </row>
    <row r="27" spans="1:18">
      <c r="A27" s="1"/>
      <c r="B27" s="1"/>
      <c r="C27" s="1"/>
      <c r="D27" s="1"/>
      <c r="E27" s="1"/>
      <c r="F27" s="1"/>
      <c r="G27" s="1"/>
      <c r="H27" s="1"/>
      <c r="I27" s="1"/>
    </row>
    <row r="28" spans="1:18">
      <c r="A28" s="1"/>
      <c r="B28" s="1"/>
      <c r="C28" s="1"/>
      <c r="D28" s="1"/>
      <c r="E28" s="1"/>
      <c r="F28" s="1"/>
      <c r="G28" s="1"/>
      <c r="H28" s="1"/>
      <c r="I28" s="1"/>
    </row>
    <row r="29" spans="1:18">
      <c r="A29" s="1"/>
      <c r="B29" s="1"/>
      <c r="C29" s="1"/>
      <c r="D29" s="1"/>
      <c r="E29" s="1"/>
      <c r="F29" s="1"/>
      <c r="G29" s="1"/>
      <c r="H29" s="1"/>
      <c r="I29" s="1"/>
    </row>
    <row r="30" spans="1:18">
      <c r="A30" s="1"/>
      <c r="B30" s="1"/>
      <c r="C30" s="1"/>
      <c r="D30" s="1"/>
      <c r="E30" s="1"/>
      <c r="F30" s="1"/>
      <c r="G30" s="1"/>
      <c r="H30" s="1"/>
      <c r="I30" s="1"/>
    </row>
    <row r="31" spans="1:18">
      <c r="A31" s="1"/>
      <c r="B31" s="1"/>
      <c r="C31" s="1"/>
      <c r="D31" s="1"/>
      <c r="E31" s="1"/>
      <c r="F31" s="1"/>
      <c r="G31" s="1"/>
      <c r="H31" s="1"/>
      <c r="I31" s="1"/>
    </row>
    <row r="32" spans="1:18">
      <c r="A32" s="1"/>
      <c r="B32" s="1"/>
      <c r="C32" s="1"/>
      <c r="D32" s="1"/>
      <c r="E32" s="1"/>
      <c r="F32" s="1"/>
      <c r="G32" s="1"/>
      <c r="H32" s="1"/>
      <c r="I32" s="1"/>
    </row>
    <row r="33" spans="1:18">
      <c r="A33" s="1"/>
      <c r="B33" s="1"/>
      <c r="C33" s="1"/>
      <c r="D33" s="1"/>
      <c r="E33" s="1"/>
      <c r="F33" s="1"/>
      <c r="G33" s="1"/>
      <c r="H33" s="1"/>
      <c r="I33" s="1"/>
    </row>
    <row r="34" spans="1:18">
      <c r="A34" s="1"/>
      <c r="B34" s="1"/>
      <c r="C34" s="1"/>
      <c r="D34" s="1"/>
      <c r="E34" s="1"/>
      <c r="F34" s="1"/>
      <c r="G34" s="1"/>
      <c r="H34" s="1"/>
      <c r="I34" s="1"/>
      <c r="Q34" s="195"/>
    </row>
    <row r="35" spans="1:18" s="5" customFormat="1">
      <c r="A35" s="5" t="s">
        <v>36</v>
      </c>
      <c r="E35" s="16"/>
      <c r="F35" s="16"/>
      <c r="I35" s="17">
        <f>SUM(I25:I34)</f>
        <v>0</v>
      </c>
      <c r="Q35" s="30"/>
      <c r="R35" s="17"/>
    </row>
    <row r="37" spans="1:18" s="5" customFormat="1" ht="15.75">
      <c r="A37" s="85" t="s">
        <v>96</v>
      </c>
      <c r="B37" s="35" t="s">
        <v>232</v>
      </c>
      <c r="E37" s="51"/>
      <c r="F37" s="51"/>
      <c r="Q37" s="30"/>
      <c r="R37" s="17"/>
    </row>
    <row r="38" spans="1:18" s="5" customFormat="1" ht="15.75" customHeight="1">
      <c r="B38" s="38" t="s">
        <v>8</v>
      </c>
      <c r="Q38" s="17"/>
      <c r="R38" s="17"/>
    </row>
    <row r="39" spans="1:18" s="5" customFormat="1">
      <c r="A39" s="200" t="s">
        <v>354</v>
      </c>
      <c r="C39" s="8" t="s">
        <v>26</v>
      </c>
      <c r="D39" s="8" t="s">
        <v>7</v>
      </c>
      <c r="G39" s="8" t="s">
        <v>2</v>
      </c>
      <c r="I39" s="32" t="s">
        <v>0</v>
      </c>
      <c r="K39" s="8"/>
      <c r="M39" s="8"/>
      <c r="Q39" s="17"/>
    </row>
    <row r="40" spans="1:18">
      <c r="A40" s="1"/>
      <c r="B40" s="1"/>
      <c r="C40" s="1"/>
      <c r="D40" s="1"/>
      <c r="E40" s="1"/>
      <c r="F40" s="1"/>
      <c r="G40" s="1"/>
      <c r="H40" s="1"/>
      <c r="I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</row>
    <row r="42" spans="1:18">
      <c r="A42" s="1"/>
      <c r="B42" s="1"/>
      <c r="C42" s="1"/>
      <c r="D42" s="1"/>
      <c r="E42" s="1"/>
      <c r="F42" s="1"/>
      <c r="G42" s="1"/>
      <c r="H42" s="1"/>
      <c r="I42" s="1"/>
    </row>
    <row r="43" spans="1:18">
      <c r="A43" s="1"/>
      <c r="B43" s="1"/>
      <c r="C43" s="1"/>
      <c r="D43" s="1"/>
      <c r="E43" s="1"/>
      <c r="F43" s="1"/>
      <c r="G43" s="1"/>
      <c r="H43" s="1"/>
      <c r="I43" s="1"/>
    </row>
    <row r="44" spans="1:18">
      <c r="A44" s="1"/>
      <c r="B44" s="1"/>
      <c r="C44" s="1"/>
      <c r="D44" s="1"/>
      <c r="E44" s="1"/>
      <c r="F44" s="1"/>
      <c r="G44" s="1"/>
      <c r="H44" s="1"/>
      <c r="I44" s="1"/>
    </row>
    <row r="45" spans="1:18">
      <c r="A45" s="1"/>
      <c r="B45" s="1"/>
      <c r="C45" s="1"/>
      <c r="D45" s="1"/>
      <c r="E45" s="1"/>
      <c r="F45" s="1"/>
      <c r="G45" s="1"/>
      <c r="H45" s="1"/>
      <c r="I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</row>
    <row r="50" spans="1:18" s="5" customFormat="1" ht="12" customHeight="1">
      <c r="A50" s="15" t="s">
        <v>187</v>
      </c>
      <c r="B50" s="73"/>
      <c r="C50" s="73"/>
      <c r="D50" s="191"/>
      <c r="E50" s="191"/>
      <c r="F50" s="73"/>
      <c r="G50" s="73"/>
      <c r="I50" s="17">
        <f>SUM(I40:I49)</f>
        <v>0</v>
      </c>
      <c r="P50" s="47">
        <f>SUM(Q47:Q49)</f>
        <v>0</v>
      </c>
      <c r="Q50" s="17"/>
    </row>
    <row r="52" spans="1:18" s="5" customFormat="1" ht="15.75">
      <c r="A52" s="86" t="s">
        <v>97</v>
      </c>
      <c r="B52" s="35" t="s">
        <v>233</v>
      </c>
      <c r="Q52" s="17"/>
      <c r="R52" s="17"/>
    </row>
    <row r="53" spans="1:18" s="5" customFormat="1">
      <c r="B53" s="38" t="s">
        <v>8</v>
      </c>
      <c r="Q53" s="17"/>
      <c r="R53" s="17"/>
    </row>
    <row r="54" spans="1:18" s="5" customFormat="1">
      <c r="A54" s="200" t="s">
        <v>354</v>
      </c>
      <c r="C54" s="8" t="s">
        <v>26</v>
      </c>
      <c r="E54" s="8" t="s">
        <v>7</v>
      </c>
      <c r="F54" s="8"/>
      <c r="G54" s="8" t="s">
        <v>2</v>
      </c>
      <c r="I54" s="32" t="s">
        <v>0</v>
      </c>
      <c r="L54" s="8"/>
      <c r="M54" s="8"/>
      <c r="N54" s="8"/>
      <c r="Q54" s="32"/>
      <c r="R54" s="17"/>
    </row>
    <row r="55" spans="1:18">
      <c r="A55" s="2">
        <v>56800</v>
      </c>
      <c r="B55" s="2"/>
      <c r="C55" s="217">
        <v>42551</v>
      </c>
      <c r="D55" s="1"/>
      <c r="E55" s="105" t="s">
        <v>353</v>
      </c>
      <c r="F55" s="1"/>
      <c r="G55" s="104" t="s">
        <v>315</v>
      </c>
      <c r="H55" s="1"/>
      <c r="I55" s="190">
        <v>487.17</v>
      </c>
      <c r="J55" s="1" t="s">
        <v>317</v>
      </c>
      <c r="K55" s="1"/>
      <c r="L55" s="1"/>
      <c r="M55" s="1"/>
      <c r="N55" s="1"/>
    </row>
    <row r="56" spans="1:18">
      <c r="A56" s="1"/>
      <c r="B56" s="1"/>
      <c r="C56" s="1"/>
      <c r="D56" s="1"/>
      <c r="E56" s="1"/>
      <c r="F56" s="1"/>
      <c r="G56" s="1"/>
      <c r="H56" s="1"/>
      <c r="I56" s="1"/>
    </row>
    <row r="57" spans="1:18">
      <c r="A57" s="1"/>
      <c r="B57" s="1"/>
      <c r="C57" s="1"/>
      <c r="D57" s="1"/>
      <c r="E57" s="1"/>
      <c r="F57" s="1"/>
      <c r="G57" s="1"/>
      <c r="H57" s="1"/>
      <c r="I57" s="1"/>
    </row>
    <row r="58" spans="1:18">
      <c r="A58" s="104" t="s">
        <v>329</v>
      </c>
      <c r="B58" s="1"/>
      <c r="C58" s="1"/>
      <c r="D58" s="1"/>
      <c r="E58" s="1"/>
      <c r="F58" s="1"/>
      <c r="G58" s="1" t="s">
        <v>318</v>
      </c>
      <c r="H58" s="1"/>
      <c r="I58" s="1">
        <v>-22968.639999999999</v>
      </c>
    </row>
    <row r="59" spans="1:18">
      <c r="A59" s="1"/>
      <c r="B59" s="1"/>
      <c r="C59" s="1"/>
      <c r="D59" s="1"/>
      <c r="E59" s="1"/>
      <c r="F59" s="1"/>
      <c r="G59" s="1"/>
      <c r="H59" s="1"/>
      <c r="I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</row>
    <row r="62" spans="1:18">
      <c r="A62" s="1"/>
      <c r="B62" s="1"/>
      <c r="C62" s="1"/>
      <c r="D62" s="1"/>
      <c r="E62" s="1"/>
      <c r="F62" s="1"/>
      <c r="G62" s="1"/>
      <c r="H62" s="1"/>
      <c r="I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</row>
    <row r="68" spans="1:18" s="5" customFormat="1">
      <c r="A68" s="5" t="s">
        <v>222</v>
      </c>
      <c r="E68" s="16"/>
      <c r="F68" s="16"/>
      <c r="I68" s="205">
        <f>SUM(I55:I67)</f>
        <v>-22481.47</v>
      </c>
      <c r="Q68" s="47"/>
    </row>
    <row r="71" spans="1:18" s="5" customFormat="1">
      <c r="B71" s="38" t="s">
        <v>9</v>
      </c>
      <c r="E71" s="16"/>
      <c r="F71" s="16"/>
      <c r="Q71" s="17"/>
      <c r="R71" s="17"/>
    </row>
    <row r="72" spans="1:18" s="5" customFormat="1">
      <c r="B72" s="18"/>
      <c r="E72" s="16"/>
      <c r="F72" s="16"/>
      <c r="Q72" s="17"/>
      <c r="R72" s="17"/>
    </row>
    <row r="73" spans="1:18" s="5" customFormat="1">
      <c r="A73" s="200" t="s">
        <v>354</v>
      </c>
      <c r="C73" s="8" t="s">
        <v>26</v>
      </c>
      <c r="E73" s="8" t="s">
        <v>7</v>
      </c>
      <c r="F73" s="8"/>
      <c r="G73" s="8" t="s">
        <v>2</v>
      </c>
      <c r="I73" s="32" t="s">
        <v>0</v>
      </c>
      <c r="L73" s="8"/>
      <c r="M73" s="8"/>
      <c r="N73" s="8"/>
      <c r="Q73" s="32"/>
      <c r="R73" s="17"/>
    </row>
    <row r="74" spans="1:18">
      <c r="A74" s="1"/>
      <c r="B74" s="1"/>
      <c r="C74" s="1"/>
      <c r="D74" s="1"/>
      <c r="E74" s="1"/>
      <c r="F74" s="1"/>
      <c r="G74" s="1"/>
      <c r="H74" s="1"/>
      <c r="I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</row>
    <row r="81" spans="1:17">
      <c r="A81" s="1"/>
      <c r="B81" s="1"/>
      <c r="C81" s="1"/>
      <c r="D81" s="1"/>
      <c r="E81" s="1"/>
      <c r="F81" s="1"/>
      <c r="G81" s="1"/>
      <c r="H81" s="1"/>
      <c r="I81" s="1"/>
    </row>
    <row r="82" spans="1:17">
      <c r="A82" s="1"/>
      <c r="B82" s="1"/>
      <c r="C82" s="1"/>
      <c r="D82" s="1"/>
      <c r="E82" s="1"/>
      <c r="F82" s="1"/>
      <c r="G82" s="1"/>
      <c r="H82" s="1"/>
      <c r="I82" s="1"/>
    </row>
    <row r="83" spans="1:17">
      <c r="A83" s="1"/>
      <c r="B83" s="1"/>
      <c r="C83" s="1"/>
      <c r="D83" s="1"/>
      <c r="E83" s="1"/>
      <c r="F83" s="1"/>
      <c r="G83" s="1"/>
      <c r="H83" s="1"/>
      <c r="I83" s="1"/>
    </row>
    <row r="84" spans="1:17">
      <c r="A84" s="1"/>
      <c r="B84" s="1"/>
      <c r="C84" s="1"/>
      <c r="D84" s="1"/>
      <c r="E84" s="1"/>
      <c r="F84" s="1"/>
      <c r="G84" s="1"/>
      <c r="H84" s="1"/>
      <c r="I84" s="1"/>
    </row>
    <row r="85" spans="1:17">
      <c r="A85" s="1"/>
      <c r="B85" s="1"/>
      <c r="C85" s="1"/>
      <c r="D85" s="1"/>
      <c r="E85" s="1"/>
      <c r="F85" s="1"/>
      <c r="G85" s="1"/>
      <c r="H85" s="1"/>
      <c r="I85" s="1"/>
    </row>
    <row r="86" spans="1:17">
      <c r="A86" s="1"/>
      <c r="B86" s="1"/>
      <c r="C86" s="1"/>
      <c r="D86" s="1"/>
      <c r="E86" s="1"/>
      <c r="F86" s="1"/>
      <c r="G86" s="1"/>
      <c r="H86" s="1"/>
      <c r="I86" s="1"/>
    </row>
    <row r="87" spans="1:17" s="5" customFormat="1">
      <c r="A87" s="5" t="s">
        <v>223</v>
      </c>
      <c r="E87" s="51"/>
      <c r="F87" s="51"/>
      <c r="I87" s="17">
        <f>SUM(I74:I86)</f>
        <v>0</v>
      </c>
      <c r="Q87" s="47"/>
    </row>
  </sheetData>
  <sheetProtection algorithmName="SHA-512" hashValue="6W1pmBFy8VuRhkhk3GslRrJ11xzNRuxC5+tnNpynJ6ohVxgwVjNDFHAcT19/48S+wLiSD6d3rAs4wGZE575i2g==" saltValue="EzjJXsto/V+UWy/Gy00zkw==" spinCount="100000" sheet="1" objects="1" scenarios="1"/>
  <phoneticPr fontId="40" type="noConversion"/>
  <pageMargins left="0.75" right="0.75" top="1" bottom="1" header="0.5" footer="0.5"/>
  <pageSetup scale="63" orientation="portrait" horizontalDpi="300" verticalDpi="300" r:id="rId1"/>
  <headerFooter alignWithMargins="0">
    <oddHeader>&amp;C&amp;"Arial,Bold"&amp;12Additional ROE Lines - Linked to ROE</oddHeader>
    <oddFooter xml:space="preserve">&amp;C&amp;"Arial,Bold"8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6"/>
  <sheetViews>
    <sheetView workbookViewId="0">
      <selection activeCell="I1" sqref="I1"/>
    </sheetView>
  </sheetViews>
  <sheetFormatPr defaultRowHeight="15.75"/>
  <cols>
    <col min="1" max="1" width="12.5703125" style="118" customWidth="1"/>
    <col min="2" max="16384" width="9.140625" style="118"/>
  </cols>
  <sheetData>
    <row r="1" spans="1:11" s="160" customFormat="1" ht="18.75">
      <c r="A1" s="160" t="s">
        <v>175</v>
      </c>
      <c r="I1" s="160" t="str">
        <f>ROE!O5</f>
        <v>5-XXXXX</v>
      </c>
    </row>
    <row r="3" spans="1:11" ht="18.75">
      <c r="A3" s="160" t="s">
        <v>176</v>
      </c>
    </row>
    <row r="4" spans="1:11" ht="18.75">
      <c r="A4" s="160"/>
    </row>
    <row r="5" spans="1:11" ht="21">
      <c r="A5" s="171" t="s">
        <v>31</v>
      </c>
      <c r="B5" s="259" t="s">
        <v>177</v>
      </c>
      <c r="C5" s="259"/>
      <c r="D5" s="259"/>
      <c r="E5" s="259"/>
      <c r="F5" s="259"/>
      <c r="G5" s="259"/>
      <c r="H5" s="259"/>
      <c r="I5" s="259"/>
      <c r="J5" s="259"/>
    </row>
    <row r="6" spans="1:11">
      <c r="A6" s="173"/>
      <c r="B6" s="174"/>
      <c r="C6" s="174"/>
      <c r="D6" s="174"/>
      <c r="E6" s="174"/>
      <c r="F6" s="174"/>
      <c r="G6" s="174"/>
      <c r="H6" s="174"/>
      <c r="I6" s="174"/>
      <c r="J6" s="174"/>
      <c r="K6" s="174"/>
    </row>
    <row r="7" spans="1:11">
      <c r="A7" s="173"/>
      <c r="B7" s="174"/>
      <c r="C7" s="174"/>
      <c r="D7" s="174"/>
      <c r="E7" s="174"/>
      <c r="F7" s="174"/>
      <c r="G7" s="174"/>
      <c r="H7" s="174"/>
      <c r="I7" s="174"/>
      <c r="J7" s="174"/>
      <c r="K7" s="174"/>
    </row>
    <row r="8" spans="1:11">
      <c r="A8" s="173"/>
      <c r="B8" s="174"/>
      <c r="C8" s="174"/>
      <c r="D8" s="174"/>
      <c r="E8" s="174"/>
      <c r="F8" s="174"/>
      <c r="G8" s="174"/>
      <c r="H8" s="174"/>
      <c r="I8" s="174"/>
      <c r="J8" s="174"/>
      <c r="K8" s="174"/>
    </row>
    <row r="9" spans="1:11">
      <c r="A9" s="173"/>
      <c r="B9" s="174"/>
      <c r="C9" s="174"/>
      <c r="D9" s="174"/>
      <c r="E9" s="174"/>
      <c r="F9" s="174"/>
      <c r="G9" s="174"/>
      <c r="H9" s="174"/>
      <c r="I9" s="174"/>
      <c r="J9" s="174"/>
      <c r="K9" s="174"/>
    </row>
    <row r="10" spans="1:11">
      <c r="A10" s="173"/>
      <c r="B10" s="174"/>
      <c r="C10" s="174"/>
      <c r="D10" s="174"/>
      <c r="E10" s="174"/>
      <c r="F10" s="174"/>
      <c r="G10" s="174"/>
      <c r="H10" s="174"/>
      <c r="I10" s="174"/>
      <c r="J10" s="174"/>
      <c r="K10" s="174"/>
    </row>
    <row r="11" spans="1:11">
      <c r="A11" s="173"/>
      <c r="B11" s="174"/>
      <c r="C11" s="174"/>
      <c r="D11" s="174"/>
      <c r="E11" s="174"/>
      <c r="F11" s="174"/>
      <c r="G11" s="174"/>
      <c r="H11" s="174"/>
      <c r="I11" s="174"/>
      <c r="J11" s="174"/>
      <c r="K11" s="174"/>
    </row>
    <row r="12" spans="1:11">
      <c r="A12" s="173"/>
      <c r="B12" s="174"/>
      <c r="C12" s="174"/>
      <c r="D12" s="174"/>
      <c r="E12" s="174"/>
      <c r="F12" s="174"/>
      <c r="G12" s="174"/>
      <c r="H12" s="174"/>
      <c r="I12" s="174"/>
      <c r="J12" s="174"/>
      <c r="K12" s="174"/>
    </row>
    <row r="13" spans="1:11">
      <c r="A13" s="173"/>
      <c r="B13" s="174"/>
      <c r="C13" s="174"/>
      <c r="D13" s="174"/>
      <c r="E13" s="174"/>
      <c r="F13" s="174"/>
      <c r="G13" s="174"/>
      <c r="H13" s="174"/>
      <c r="I13" s="174"/>
      <c r="J13" s="174"/>
      <c r="K13" s="174"/>
    </row>
    <row r="14" spans="1:11">
      <c r="A14" s="173"/>
      <c r="B14" s="174"/>
      <c r="C14" s="174"/>
      <c r="D14" s="174"/>
      <c r="E14" s="174"/>
      <c r="F14" s="174"/>
      <c r="G14" s="174"/>
      <c r="H14" s="174"/>
      <c r="I14" s="174"/>
      <c r="J14" s="174"/>
      <c r="K14" s="174"/>
    </row>
    <row r="15" spans="1:11">
      <c r="A15" s="173"/>
      <c r="B15" s="174"/>
      <c r="C15" s="174"/>
      <c r="D15" s="174"/>
      <c r="E15" s="174"/>
      <c r="F15" s="174"/>
      <c r="G15" s="174"/>
      <c r="H15" s="174"/>
      <c r="I15" s="174"/>
      <c r="J15" s="174"/>
      <c r="K15" s="174"/>
    </row>
    <row r="16" spans="1:11">
      <c r="A16" s="173"/>
      <c r="B16" s="174"/>
      <c r="C16" s="174"/>
      <c r="D16" s="174"/>
      <c r="E16" s="174"/>
      <c r="F16" s="174"/>
      <c r="G16" s="174"/>
      <c r="H16" s="174"/>
      <c r="I16" s="174"/>
      <c r="J16" s="174"/>
      <c r="K16" s="174"/>
    </row>
    <row r="17" spans="1:11">
      <c r="A17" s="173"/>
      <c r="B17" s="174"/>
      <c r="C17" s="174"/>
      <c r="D17" s="174"/>
      <c r="E17" s="174"/>
      <c r="F17" s="174"/>
      <c r="G17" s="174"/>
      <c r="H17" s="174"/>
      <c r="I17" s="174"/>
      <c r="J17" s="174"/>
      <c r="K17" s="174"/>
    </row>
    <row r="18" spans="1:11">
      <c r="A18" s="173"/>
      <c r="B18" s="174"/>
      <c r="C18" s="174"/>
      <c r="D18" s="174"/>
      <c r="E18" s="174"/>
      <c r="F18" s="174"/>
      <c r="G18" s="174"/>
      <c r="H18" s="174"/>
      <c r="I18" s="174"/>
      <c r="J18" s="174"/>
      <c r="K18" s="174"/>
    </row>
    <row r="19" spans="1:11">
      <c r="A19" s="173"/>
      <c r="B19" s="174"/>
      <c r="C19" s="174"/>
      <c r="D19" s="174"/>
      <c r="E19" s="174"/>
      <c r="F19" s="174"/>
      <c r="G19" s="174"/>
      <c r="H19" s="174"/>
      <c r="I19" s="174"/>
      <c r="J19" s="174"/>
      <c r="K19" s="174"/>
    </row>
    <row r="20" spans="1:11" ht="18.75">
      <c r="A20" s="160" t="s">
        <v>178</v>
      </c>
    </row>
    <row r="21" spans="1:11" ht="18.75">
      <c r="A21" s="160"/>
    </row>
    <row r="22" spans="1:11" ht="21">
      <c r="A22" s="171" t="s">
        <v>31</v>
      </c>
      <c r="B22" s="259" t="s">
        <v>177</v>
      </c>
      <c r="C22" s="259"/>
      <c r="D22" s="259"/>
      <c r="E22" s="259"/>
      <c r="F22" s="259"/>
      <c r="G22" s="259"/>
      <c r="H22" s="259"/>
      <c r="I22" s="259"/>
      <c r="J22" s="259"/>
    </row>
    <row r="23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</row>
    <row r="24" spans="1:11">
      <c r="A24" s="173"/>
      <c r="B24" s="174"/>
      <c r="C24" s="174"/>
      <c r="D24" s="174"/>
      <c r="E24" s="174"/>
      <c r="F24" s="174"/>
      <c r="G24" s="174"/>
      <c r="H24" s="174"/>
      <c r="I24" s="174"/>
      <c r="J24" s="174"/>
    </row>
    <row r="25" spans="1:11">
      <c r="A25" s="173"/>
      <c r="B25" s="174"/>
      <c r="C25" s="174"/>
      <c r="D25" s="174"/>
      <c r="E25" s="174"/>
      <c r="F25" s="174"/>
      <c r="G25" s="174"/>
      <c r="H25" s="174"/>
      <c r="I25" s="174"/>
      <c r="J25" s="174"/>
    </row>
    <row r="26" spans="1:11">
      <c r="A26" s="173"/>
      <c r="B26" s="174"/>
      <c r="C26" s="174"/>
      <c r="D26" s="174"/>
      <c r="E26" s="174"/>
      <c r="F26" s="174"/>
      <c r="G26" s="174"/>
      <c r="H26" s="174"/>
      <c r="I26" s="174"/>
      <c r="J26" s="174"/>
    </row>
    <row r="27" spans="1:11">
      <c r="A27" s="173"/>
      <c r="B27" s="174"/>
      <c r="C27" s="174"/>
      <c r="D27" s="174"/>
      <c r="E27" s="174"/>
      <c r="F27" s="174"/>
      <c r="G27" s="174"/>
      <c r="H27" s="174"/>
      <c r="I27" s="174"/>
      <c r="J27" s="174"/>
    </row>
    <row r="28" spans="1:11">
      <c r="A28" s="173"/>
      <c r="B28" s="174"/>
      <c r="C28" s="174"/>
      <c r="D28" s="174"/>
      <c r="E28" s="174"/>
      <c r="F28" s="174"/>
      <c r="G28" s="174"/>
      <c r="H28" s="174"/>
      <c r="I28" s="174"/>
      <c r="J28" s="174"/>
    </row>
    <row r="29" spans="1:11">
      <c r="A29" s="173"/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1">
      <c r="A30" s="173"/>
      <c r="B30" s="174"/>
      <c r="C30" s="174"/>
      <c r="D30" s="174"/>
      <c r="E30" s="174"/>
      <c r="F30" s="174"/>
      <c r="G30" s="174"/>
      <c r="H30" s="174"/>
      <c r="I30" s="174"/>
      <c r="J30" s="174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</row>
    <row r="33" spans="1:10">
      <c r="A33" s="173"/>
      <c r="B33" s="174"/>
      <c r="C33" s="174"/>
      <c r="D33" s="174"/>
      <c r="E33" s="174"/>
      <c r="F33" s="174"/>
      <c r="G33" s="174"/>
      <c r="H33" s="174"/>
      <c r="I33" s="174"/>
      <c r="J33" s="174"/>
    </row>
    <row r="34" spans="1:10">
      <c r="A34" s="173"/>
      <c r="B34" s="174"/>
      <c r="C34" s="174"/>
      <c r="D34" s="174"/>
      <c r="E34" s="174"/>
      <c r="F34" s="174"/>
      <c r="G34" s="174"/>
      <c r="H34" s="174"/>
      <c r="I34" s="174"/>
      <c r="J34" s="174"/>
    </row>
    <row r="35" spans="1:10">
      <c r="A35" s="173"/>
      <c r="B35" s="174"/>
      <c r="C35" s="174"/>
      <c r="D35" s="174"/>
      <c r="E35" s="174"/>
      <c r="F35" s="174"/>
      <c r="G35" s="174"/>
      <c r="H35" s="174"/>
      <c r="I35" s="174"/>
      <c r="J35" s="174"/>
    </row>
    <row r="36" spans="1:10">
      <c r="A36" s="173"/>
      <c r="B36" s="174"/>
      <c r="C36" s="174"/>
      <c r="D36" s="174"/>
      <c r="E36" s="174"/>
      <c r="F36" s="174"/>
      <c r="G36" s="174"/>
      <c r="H36" s="174"/>
      <c r="I36" s="174"/>
      <c r="J36" s="174"/>
    </row>
    <row r="37" spans="1:10">
      <c r="A37" s="173"/>
      <c r="B37" s="174"/>
      <c r="C37" s="174"/>
      <c r="D37" s="174"/>
      <c r="E37" s="174"/>
      <c r="F37" s="174"/>
      <c r="G37" s="174"/>
      <c r="H37" s="174"/>
      <c r="I37" s="174"/>
      <c r="J37" s="174"/>
    </row>
    <row r="38" spans="1:10">
      <c r="A38" s="173"/>
      <c r="B38" s="174"/>
      <c r="C38" s="174"/>
      <c r="D38" s="174"/>
      <c r="E38" s="174"/>
      <c r="F38" s="174"/>
      <c r="G38" s="174"/>
      <c r="H38" s="174"/>
      <c r="I38" s="174"/>
      <c r="J38" s="174"/>
    </row>
    <row r="39" spans="1:10">
      <c r="A39" s="173"/>
      <c r="B39" s="174"/>
      <c r="C39" s="174"/>
      <c r="D39" s="174"/>
      <c r="E39" s="174"/>
      <c r="F39" s="174"/>
      <c r="G39" s="174"/>
      <c r="H39" s="174"/>
      <c r="I39" s="174"/>
      <c r="J39" s="174"/>
    </row>
    <row r="40" spans="1:10">
      <c r="A40" s="173"/>
      <c r="B40" s="174"/>
      <c r="C40" s="174"/>
      <c r="D40" s="174"/>
      <c r="E40" s="174"/>
      <c r="F40" s="174"/>
      <c r="G40" s="174"/>
      <c r="H40" s="174"/>
      <c r="I40" s="174"/>
      <c r="J40" s="174"/>
    </row>
    <row r="41" spans="1:10">
      <c r="A41" s="173"/>
      <c r="B41" s="174"/>
      <c r="C41" s="174"/>
      <c r="D41" s="174"/>
      <c r="E41" s="174"/>
      <c r="F41" s="174"/>
      <c r="G41" s="174"/>
      <c r="H41" s="174"/>
      <c r="I41" s="174"/>
      <c r="J41" s="174"/>
    </row>
    <row r="42" spans="1:10">
      <c r="A42" s="173"/>
      <c r="B42" s="174"/>
      <c r="C42" s="174"/>
      <c r="D42" s="174"/>
      <c r="E42" s="174"/>
      <c r="F42" s="174"/>
      <c r="G42" s="174"/>
      <c r="H42" s="174"/>
      <c r="I42" s="174"/>
      <c r="J42" s="174"/>
    </row>
    <row r="43" spans="1:10">
      <c r="A43" s="173"/>
      <c r="B43" s="174"/>
      <c r="C43" s="174"/>
      <c r="D43" s="174"/>
      <c r="E43" s="174"/>
      <c r="F43" s="174"/>
      <c r="G43" s="174"/>
      <c r="H43" s="174"/>
      <c r="I43" s="174"/>
      <c r="J43" s="174"/>
    </row>
    <row r="44" spans="1:10">
      <c r="A44" s="172"/>
    </row>
    <row r="45" spans="1:10">
      <c r="A45" s="172"/>
    </row>
    <row r="46" spans="1:10">
      <c r="A46" s="172"/>
    </row>
    <row r="47" spans="1:10">
      <c r="A47" s="172"/>
    </row>
    <row r="48" spans="1:10">
      <c r="A48" s="172"/>
    </row>
    <row r="49" spans="1:1">
      <c r="A49" s="172"/>
    </row>
    <row r="50" spans="1:1">
      <c r="A50" s="172"/>
    </row>
    <row r="51" spans="1:1">
      <c r="A51" s="172"/>
    </row>
    <row r="52" spans="1:1">
      <c r="A52" s="172"/>
    </row>
    <row r="53" spans="1:1">
      <c r="A53" s="172"/>
    </row>
    <row r="54" spans="1:1">
      <c r="A54" s="172"/>
    </row>
    <row r="55" spans="1:1">
      <c r="A55" s="172"/>
    </row>
    <row r="56" spans="1:1">
      <c r="A56" s="172"/>
    </row>
    <row r="57" spans="1:1">
      <c r="A57" s="172"/>
    </row>
    <row r="58" spans="1:1">
      <c r="A58" s="172"/>
    </row>
    <row r="59" spans="1:1">
      <c r="A59" s="172"/>
    </row>
    <row r="60" spans="1:1">
      <c r="A60" s="172"/>
    </row>
    <row r="61" spans="1:1">
      <c r="A61" s="172"/>
    </row>
    <row r="62" spans="1:1">
      <c r="A62" s="172"/>
    </row>
    <row r="63" spans="1:1">
      <c r="A63" s="172"/>
    </row>
    <row r="64" spans="1:1">
      <c r="A64" s="172"/>
    </row>
    <row r="65" spans="1:1">
      <c r="A65" s="172"/>
    </row>
    <row r="66" spans="1:1">
      <c r="A66" s="172"/>
    </row>
    <row r="67" spans="1:1">
      <c r="A67" s="172"/>
    </row>
    <row r="68" spans="1:1">
      <c r="A68" s="172"/>
    </row>
    <row r="69" spans="1:1">
      <c r="A69" s="172"/>
    </row>
    <row r="70" spans="1:1">
      <c r="A70" s="172"/>
    </row>
    <row r="71" spans="1:1">
      <c r="A71" s="172"/>
    </row>
    <row r="72" spans="1:1">
      <c r="A72" s="172"/>
    </row>
    <row r="73" spans="1:1">
      <c r="A73" s="172"/>
    </row>
    <row r="74" spans="1:1">
      <c r="A74" s="172"/>
    </row>
    <row r="75" spans="1:1">
      <c r="A75" s="172"/>
    </row>
    <row r="76" spans="1:1">
      <c r="A76" s="172"/>
    </row>
    <row r="77" spans="1:1">
      <c r="A77" s="172"/>
    </row>
    <row r="78" spans="1:1">
      <c r="A78" s="172"/>
    </row>
    <row r="79" spans="1:1">
      <c r="A79" s="172"/>
    </row>
    <row r="80" spans="1:1">
      <c r="A80" s="172"/>
    </row>
    <row r="81" spans="1:1">
      <c r="A81" s="172"/>
    </row>
    <row r="82" spans="1:1">
      <c r="A82" s="172"/>
    </row>
    <row r="83" spans="1:1">
      <c r="A83" s="172"/>
    </row>
    <row r="84" spans="1:1">
      <c r="A84" s="172"/>
    </row>
    <row r="85" spans="1:1">
      <c r="A85" s="172"/>
    </row>
    <row r="86" spans="1:1">
      <c r="A86" s="172"/>
    </row>
    <row r="87" spans="1:1">
      <c r="A87" s="172"/>
    </row>
    <row r="88" spans="1:1">
      <c r="A88" s="172"/>
    </row>
    <row r="89" spans="1:1">
      <c r="A89" s="172"/>
    </row>
    <row r="90" spans="1:1">
      <c r="A90" s="172"/>
    </row>
    <row r="91" spans="1:1">
      <c r="A91" s="172"/>
    </row>
    <row r="92" spans="1:1">
      <c r="A92" s="172"/>
    </row>
    <row r="93" spans="1:1">
      <c r="A93" s="172"/>
    </row>
    <row r="94" spans="1:1">
      <c r="A94" s="172"/>
    </row>
    <row r="95" spans="1:1">
      <c r="A95" s="172"/>
    </row>
    <row r="96" spans="1:1">
      <c r="A96" s="172"/>
    </row>
    <row r="97" spans="1:1">
      <c r="A97" s="172"/>
    </row>
    <row r="98" spans="1:1">
      <c r="A98" s="172"/>
    </row>
    <row r="99" spans="1:1">
      <c r="A99" s="172"/>
    </row>
    <row r="100" spans="1:1">
      <c r="A100" s="172"/>
    </row>
    <row r="101" spans="1:1">
      <c r="A101" s="172"/>
    </row>
    <row r="102" spans="1:1">
      <c r="A102" s="172"/>
    </row>
    <row r="103" spans="1:1">
      <c r="A103" s="172"/>
    </row>
    <row r="104" spans="1:1">
      <c r="A104" s="172"/>
    </row>
    <row r="105" spans="1:1">
      <c r="A105" s="172"/>
    </row>
    <row r="106" spans="1:1">
      <c r="A106" s="172"/>
    </row>
    <row r="107" spans="1:1">
      <c r="A107" s="172"/>
    </row>
    <row r="108" spans="1:1">
      <c r="A108" s="172"/>
    </row>
    <row r="109" spans="1:1">
      <c r="A109" s="172"/>
    </row>
    <row r="110" spans="1:1">
      <c r="A110" s="172"/>
    </row>
    <row r="111" spans="1:1">
      <c r="A111" s="172"/>
    </row>
    <row r="112" spans="1:1">
      <c r="A112" s="172"/>
    </row>
    <row r="113" spans="1:1">
      <c r="A113" s="172"/>
    </row>
    <row r="114" spans="1:1">
      <c r="A114" s="172"/>
    </row>
    <row r="115" spans="1:1">
      <c r="A115" s="172"/>
    </row>
    <row r="116" spans="1:1">
      <c r="A116" s="172"/>
    </row>
    <row r="117" spans="1:1">
      <c r="A117" s="172"/>
    </row>
    <row r="118" spans="1:1">
      <c r="A118" s="172"/>
    </row>
    <row r="119" spans="1:1">
      <c r="A119" s="172"/>
    </row>
    <row r="120" spans="1:1">
      <c r="A120" s="172"/>
    </row>
    <row r="121" spans="1:1">
      <c r="A121" s="172"/>
    </row>
    <row r="122" spans="1:1">
      <c r="A122" s="172"/>
    </row>
    <row r="123" spans="1:1">
      <c r="A123" s="172"/>
    </row>
    <row r="124" spans="1:1">
      <c r="A124" s="172"/>
    </row>
    <row r="125" spans="1:1">
      <c r="A125" s="172"/>
    </row>
    <row r="126" spans="1:1">
      <c r="A126" s="172"/>
    </row>
    <row r="127" spans="1:1">
      <c r="A127" s="172"/>
    </row>
    <row r="128" spans="1:1">
      <c r="A128" s="172"/>
    </row>
    <row r="129" spans="1:1">
      <c r="A129" s="172"/>
    </row>
    <row r="130" spans="1:1">
      <c r="A130" s="172"/>
    </row>
    <row r="131" spans="1:1">
      <c r="A131" s="172"/>
    </row>
    <row r="132" spans="1:1">
      <c r="A132" s="172"/>
    </row>
    <row r="133" spans="1:1">
      <c r="A133" s="172"/>
    </row>
    <row r="134" spans="1:1">
      <c r="A134" s="172"/>
    </row>
    <row r="135" spans="1:1">
      <c r="A135" s="172"/>
    </row>
    <row r="136" spans="1:1">
      <c r="A136" s="172"/>
    </row>
    <row r="137" spans="1:1">
      <c r="A137" s="172"/>
    </row>
    <row r="138" spans="1:1">
      <c r="A138" s="172"/>
    </row>
    <row r="139" spans="1:1">
      <c r="A139" s="172"/>
    </row>
    <row r="140" spans="1:1">
      <c r="A140" s="172"/>
    </row>
    <row r="141" spans="1:1">
      <c r="A141" s="172"/>
    </row>
    <row r="142" spans="1:1">
      <c r="A142" s="172"/>
    </row>
    <row r="143" spans="1:1">
      <c r="A143" s="172"/>
    </row>
    <row r="144" spans="1:1">
      <c r="A144" s="172"/>
    </row>
    <row r="145" spans="1:1">
      <c r="A145" s="172"/>
    </row>
    <row r="146" spans="1:1">
      <c r="A146" s="172"/>
    </row>
    <row r="147" spans="1:1">
      <c r="A147" s="172"/>
    </row>
    <row r="148" spans="1:1">
      <c r="A148" s="172"/>
    </row>
    <row r="149" spans="1:1">
      <c r="A149" s="172"/>
    </row>
    <row r="150" spans="1:1">
      <c r="A150" s="172"/>
    </row>
    <row r="151" spans="1:1">
      <c r="A151" s="172"/>
    </row>
    <row r="152" spans="1:1">
      <c r="A152" s="172"/>
    </row>
    <row r="153" spans="1:1">
      <c r="A153" s="172"/>
    </row>
    <row r="154" spans="1:1">
      <c r="A154" s="172"/>
    </row>
    <row r="155" spans="1:1">
      <c r="A155" s="172"/>
    </row>
    <row r="156" spans="1:1">
      <c r="A156" s="172"/>
    </row>
    <row r="157" spans="1:1">
      <c r="A157" s="172"/>
    </row>
    <row r="158" spans="1:1">
      <c r="A158" s="172"/>
    </row>
    <row r="159" spans="1:1">
      <c r="A159" s="172"/>
    </row>
    <row r="160" spans="1:1">
      <c r="A160" s="172"/>
    </row>
    <row r="161" spans="1:1">
      <c r="A161" s="172"/>
    </row>
    <row r="162" spans="1:1">
      <c r="A162" s="172"/>
    </row>
    <row r="163" spans="1:1">
      <c r="A163" s="172"/>
    </row>
    <row r="164" spans="1:1">
      <c r="A164" s="172"/>
    </row>
    <row r="165" spans="1:1">
      <c r="A165" s="172"/>
    </row>
    <row r="166" spans="1:1">
      <c r="A166" s="172"/>
    </row>
    <row r="167" spans="1:1">
      <c r="A167" s="172"/>
    </row>
    <row r="168" spans="1:1">
      <c r="A168" s="172"/>
    </row>
    <row r="169" spans="1:1">
      <c r="A169" s="172"/>
    </row>
    <row r="170" spans="1:1">
      <c r="A170" s="172"/>
    </row>
    <row r="171" spans="1:1">
      <c r="A171" s="172"/>
    </row>
    <row r="172" spans="1:1">
      <c r="A172" s="172"/>
    </row>
    <row r="173" spans="1:1">
      <c r="A173" s="172"/>
    </row>
    <row r="174" spans="1:1">
      <c r="A174" s="172"/>
    </row>
    <row r="175" spans="1:1">
      <c r="A175" s="172"/>
    </row>
    <row r="176" spans="1:1">
      <c r="A176" s="172"/>
    </row>
    <row r="177" spans="1:1">
      <c r="A177" s="172"/>
    </row>
    <row r="178" spans="1:1">
      <c r="A178" s="172"/>
    </row>
    <row r="179" spans="1:1">
      <c r="A179" s="172"/>
    </row>
    <row r="180" spans="1:1">
      <c r="A180" s="172"/>
    </row>
    <row r="181" spans="1:1">
      <c r="A181" s="172"/>
    </row>
    <row r="182" spans="1:1">
      <c r="A182" s="172"/>
    </row>
    <row r="183" spans="1:1">
      <c r="A183" s="172"/>
    </row>
    <row r="184" spans="1:1">
      <c r="A184" s="172"/>
    </row>
    <row r="185" spans="1:1">
      <c r="A185" s="172"/>
    </row>
    <row r="186" spans="1:1">
      <c r="A186" s="172"/>
    </row>
    <row r="187" spans="1:1">
      <c r="A187" s="172"/>
    </row>
    <row r="188" spans="1:1">
      <c r="A188" s="172"/>
    </row>
    <row r="189" spans="1:1">
      <c r="A189" s="172"/>
    </row>
    <row r="190" spans="1:1">
      <c r="A190" s="172"/>
    </row>
    <row r="191" spans="1:1">
      <c r="A191" s="172"/>
    </row>
    <row r="192" spans="1:1">
      <c r="A192" s="172"/>
    </row>
    <row r="193" spans="1:1">
      <c r="A193" s="172"/>
    </row>
    <row r="194" spans="1:1">
      <c r="A194" s="172"/>
    </row>
    <row r="195" spans="1:1">
      <c r="A195" s="172"/>
    </row>
    <row r="196" spans="1:1">
      <c r="A196" s="172"/>
    </row>
    <row r="197" spans="1:1">
      <c r="A197" s="172"/>
    </row>
    <row r="198" spans="1:1">
      <c r="A198" s="172"/>
    </row>
    <row r="199" spans="1:1">
      <c r="A199" s="172"/>
    </row>
    <row r="200" spans="1:1">
      <c r="A200" s="172"/>
    </row>
    <row r="201" spans="1:1">
      <c r="A201" s="172"/>
    </row>
    <row r="202" spans="1:1">
      <c r="A202" s="172"/>
    </row>
    <row r="203" spans="1:1">
      <c r="A203" s="172"/>
    </row>
    <row r="204" spans="1:1">
      <c r="A204" s="172"/>
    </row>
    <row r="205" spans="1:1">
      <c r="A205" s="172"/>
    </row>
    <row r="206" spans="1:1">
      <c r="A206" s="172"/>
    </row>
    <row r="207" spans="1:1">
      <c r="A207" s="172"/>
    </row>
    <row r="208" spans="1:1">
      <c r="A208" s="172"/>
    </row>
    <row r="209" spans="1:1">
      <c r="A209" s="172"/>
    </row>
    <row r="210" spans="1:1">
      <c r="A210" s="172"/>
    </row>
    <row r="211" spans="1:1">
      <c r="A211" s="172"/>
    </row>
    <row r="212" spans="1:1">
      <c r="A212" s="172"/>
    </row>
    <row r="213" spans="1:1">
      <c r="A213" s="172"/>
    </row>
    <row r="214" spans="1:1">
      <c r="A214" s="172"/>
    </row>
    <row r="215" spans="1:1">
      <c r="A215" s="172"/>
    </row>
    <row r="216" spans="1:1">
      <c r="A216" s="172"/>
    </row>
    <row r="217" spans="1:1">
      <c r="A217" s="172"/>
    </row>
    <row r="218" spans="1:1">
      <c r="A218" s="172"/>
    </row>
    <row r="219" spans="1:1">
      <c r="A219" s="172"/>
    </row>
    <row r="220" spans="1:1">
      <c r="A220" s="172"/>
    </row>
    <row r="221" spans="1:1">
      <c r="A221" s="172"/>
    </row>
    <row r="222" spans="1:1">
      <c r="A222" s="172"/>
    </row>
    <row r="223" spans="1:1">
      <c r="A223" s="172"/>
    </row>
    <row r="224" spans="1:1">
      <c r="A224" s="172"/>
    </row>
    <row r="225" spans="1:1">
      <c r="A225" s="172"/>
    </row>
    <row r="226" spans="1:1">
      <c r="A226" s="172"/>
    </row>
    <row r="227" spans="1:1">
      <c r="A227" s="172"/>
    </row>
    <row r="228" spans="1:1">
      <c r="A228" s="172"/>
    </row>
    <row r="229" spans="1:1">
      <c r="A229" s="172"/>
    </row>
    <row r="230" spans="1:1">
      <c r="A230" s="172"/>
    </row>
    <row r="231" spans="1:1">
      <c r="A231" s="172"/>
    </row>
    <row r="232" spans="1:1">
      <c r="A232" s="172"/>
    </row>
    <row r="233" spans="1:1">
      <c r="A233" s="172"/>
    </row>
    <row r="234" spans="1:1">
      <c r="A234" s="172"/>
    </row>
    <row r="235" spans="1:1">
      <c r="A235" s="172"/>
    </row>
    <row r="236" spans="1:1">
      <c r="A236" s="172"/>
    </row>
    <row r="237" spans="1:1">
      <c r="A237" s="172"/>
    </row>
    <row r="238" spans="1:1">
      <c r="A238" s="172"/>
    </row>
    <row r="239" spans="1:1">
      <c r="A239" s="172"/>
    </row>
    <row r="240" spans="1:1">
      <c r="A240" s="172"/>
    </row>
    <row r="241" spans="1:1">
      <c r="A241" s="172"/>
    </row>
    <row r="242" spans="1:1">
      <c r="A242" s="172"/>
    </row>
    <row r="243" spans="1:1">
      <c r="A243" s="172"/>
    </row>
    <row r="244" spans="1:1">
      <c r="A244" s="172"/>
    </row>
    <row r="245" spans="1:1">
      <c r="A245" s="172"/>
    </row>
    <row r="246" spans="1:1">
      <c r="A246" s="172"/>
    </row>
    <row r="247" spans="1:1">
      <c r="A247" s="172"/>
    </row>
    <row r="248" spans="1:1">
      <c r="A248" s="172"/>
    </row>
    <row r="249" spans="1:1">
      <c r="A249" s="172"/>
    </row>
    <row r="250" spans="1:1">
      <c r="A250" s="172"/>
    </row>
    <row r="251" spans="1:1">
      <c r="A251" s="172"/>
    </row>
    <row r="252" spans="1:1">
      <c r="A252" s="172"/>
    </row>
    <row r="253" spans="1:1">
      <c r="A253" s="172"/>
    </row>
    <row r="254" spans="1:1">
      <c r="A254" s="172"/>
    </row>
    <row r="255" spans="1:1">
      <c r="A255" s="172"/>
    </row>
    <row r="256" spans="1:1">
      <c r="A256" s="172"/>
    </row>
    <row r="257" spans="1:1">
      <c r="A257" s="172"/>
    </row>
    <row r="258" spans="1:1">
      <c r="A258" s="172"/>
    </row>
    <row r="259" spans="1:1">
      <c r="A259" s="172"/>
    </row>
    <row r="260" spans="1:1">
      <c r="A260" s="172"/>
    </row>
    <row r="261" spans="1:1">
      <c r="A261" s="172"/>
    </row>
    <row r="262" spans="1:1">
      <c r="A262" s="172"/>
    </row>
    <row r="263" spans="1:1">
      <c r="A263" s="172"/>
    </row>
    <row r="264" spans="1:1">
      <c r="A264" s="172"/>
    </row>
    <row r="265" spans="1:1">
      <c r="A265" s="172"/>
    </row>
    <row r="266" spans="1:1">
      <c r="A266" s="172"/>
    </row>
    <row r="267" spans="1:1">
      <c r="A267" s="172"/>
    </row>
    <row r="268" spans="1:1">
      <c r="A268" s="172"/>
    </row>
    <row r="269" spans="1:1">
      <c r="A269" s="172"/>
    </row>
    <row r="270" spans="1:1">
      <c r="A270" s="172"/>
    </row>
    <row r="271" spans="1:1">
      <c r="A271" s="172"/>
    </row>
    <row r="272" spans="1:1">
      <c r="A272" s="172"/>
    </row>
    <row r="273" spans="1:1">
      <c r="A273" s="172"/>
    </row>
    <row r="274" spans="1:1">
      <c r="A274" s="172"/>
    </row>
    <row r="275" spans="1:1">
      <c r="A275" s="172"/>
    </row>
    <row r="276" spans="1:1">
      <c r="A276" s="172"/>
    </row>
    <row r="277" spans="1:1">
      <c r="A277" s="172"/>
    </row>
    <row r="278" spans="1:1">
      <c r="A278" s="172"/>
    </row>
    <row r="279" spans="1:1">
      <c r="A279" s="172"/>
    </row>
    <row r="280" spans="1:1">
      <c r="A280" s="172"/>
    </row>
    <row r="281" spans="1:1">
      <c r="A281" s="172"/>
    </row>
    <row r="282" spans="1:1">
      <c r="A282" s="172"/>
    </row>
    <row r="283" spans="1:1">
      <c r="A283" s="172"/>
    </row>
    <row r="284" spans="1:1">
      <c r="A284" s="172"/>
    </row>
    <row r="285" spans="1:1">
      <c r="A285" s="172"/>
    </row>
    <row r="286" spans="1:1">
      <c r="A286" s="172"/>
    </row>
    <row r="287" spans="1:1">
      <c r="A287" s="172"/>
    </row>
    <row r="288" spans="1:1">
      <c r="A288" s="172"/>
    </row>
    <row r="289" spans="1:1">
      <c r="A289" s="172"/>
    </row>
    <row r="290" spans="1:1">
      <c r="A290" s="172"/>
    </row>
    <row r="291" spans="1:1">
      <c r="A291" s="172"/>
    </row>
    <row r="292" spans="1:1">
      <c r="A292" s="172"/>
    </row>
    <row r="293" spans="1:1">
      <c r="A293" s="172"/>
    </row>
    <row r="294" spans="1:1">
      <c r="A294" s="172"/>
    </row>
    <row r="295" spans="1:1">
      <c r="A295" s="172"/>
    </row>
    <row r="296" spans="1:1">
      <c r="A296" s="172"/>
    </row>
    <row r="297" spans="1:1">
      <c r="A297" s="172"/>
    </row>
    <row r="298" spans="1:1">
      <c r="A298" s="172"/>
    </row>
    <row r="299" spans="1:1">
      <c r="A299" s="172"/>
    </row>
    <row r="300" spans="1:1">
      <c r="A300" s="172"/>
    </row>
    <row r="301" spans="1:1">
      <c r="A301" s="172"/>
    </row>
    <row r="302" spans="1:1">
      <c r="A302" s="172"/>
    </row>
    <row r="303" spans="1:1">
      <c r="A303" s="172"/>
    </row>
    <row r="304" spans="1:1">
      <c r="A304" s="172"/>
    </row>
    <row r="305" spans="1:1">
      <c r="A305" s="172"/>
    </row>
    <row r="306" spans="1:1">
      <c r="A306" s="172"/>
    </row>
    <row r="307" spans="1:1">
      <c r="A307" s="172"/>
    </row>
    <row r="308" spans="1:1">
      <c r="A308" s="172"/>
    </row>
    <row r="309" spans="1:1">
      <c r="A309" s="172"/>
    </row>
    <row r="310" spans="1:1">
      <c r="A310" s="172"/>
    </row>
    <row r="311" spans="1:1">
      <c r="A311" s="172"/>
    </row>
    <row r="312" spans="1:1">
      <c r="A312" s="172"/>
    </row>
    <row r="313" spans="1:1">
      <c r="A313" s="172"/>
    </row>
    <row r="314" spans="1:1">
      <c r="A314" s="172"/>
    </row>
    <row r="315" spans="1:1">
      <c r="A315" s="172"/>
    </row>
    <row r="316" spans="1:1">
      <c r="A316" s="172"/>
    </row>
    <row r="317" spans="1:1">
      <c r="A317" s="172"/>
    </row>
    <row r="318" spans="1:1">
      <c r="A318" s="172"/>
    </row>
    <row r="319" spans="1:1">
      <c r="A319" s="172"/>
    </row>
    <row r="320" spans="1:1">
      <c r="A320" s="172"/>
    </row>
    <row r="321" spans="1:1">
      <c r="A321" s="172"/>
    </row>
    <row r="322" spans="1:1">
      <c r="A322" s="172"/>
    </row>
    <row r="323" spans="1:1">
      <c r="A323" s="172"/>
    </row>
    <row r="324" spans="1:1">
      <c r="A324" s="172"/>
    </row>
    <row r="325" spans="1:1">
      <c r="A325" s="172"/>
    </row>
    <row r="326" spans="1:1">
      <c r="A326" s="172"/>
    </row>
    <row r="327" spans="1:1">
      <c r="A327" s="172"/>
    </row>
    <row r="328" spans="1:1">
      <c r="A328" s="172"/>
    </row>
    <row r="329" spans="1:1">
      <c r="A329" s="172"/>
    </row>
    <row r="330" spans="1:1">
      <c r="A330" s="172"/>
    </row>
    <row r="331" spans="1:1">
      <c r="A331" s="172"/>
    </row>
    <row r="332" spans="1:1">
      <c r="A332" s="172"/>
    </row>
    <row r="333" spans="1:1">
      <c r="A333" s="172"/>
    </row>
    <row r="334" spans="1:1">
      <c r="A334" s="172"/>
    </row>
    <row r="335" spans="1:1">
      <c r="A335" s="172"/>
    </row>
    <row r="336" spans="1:1">
      <c r="A336" s="172"/>
    </row>
    <row r="337" spans="1:1">
      <c r="A337" s="172"/>
    </row>
    <row r="338" spans="1:1">
      <c r="A338" s="172"/>
    </row>
    <row r="339" spans="1:1">
      <c r="A339" s="172"/>
    </row>
    <row r="340" spans="1:1">
      <c r="A340" s="172"/>
    </row>
    <row r="341" spans="1:1">
      <c r="A341" s="172"/>
    </row>
    <row r="342" spans="1:1">
      <c r="A342" s="172"/>
    </row>
    <row r="343" spans="1:1">
      <c r="A343" s="172"/>
    </row>
    <row r="344" spans="1:1">
      <c r="A344" s="172"/>
    </row>
    <row r="345" spans="1:1">
      <c r="A345" s="172"/>
    </row>
    <row r="346" spans="1:1">
      <c r="A346" s="172"/>
    </row>
    <row r="347" spans="1:1">
      <c r="A347" s="172"/>
    </row>
    <row r="348" spans="1:1">
      <c r="A348" s="172"/>
    </row>
    <row r="349" spans="1:1">
      <c r="A349" s="172"/>
    </row>
    <row r="350" spans="1:1">
      <c r="A350" s="172"/>
    </row>
    <row r="351" spans="1:1">
      <c r="A351" s="172"/>
    </row>
    <row r="352" spans="1:1">
      <c r="A352" s="172"/>
    </row>
    <row r="353" spans="1:1">
      <c r="A353" s="172"/>
    </row>
    <row r="354" spans="1:1">
      <c r="A354" s="172"/>
    </row>
    <row r="355" spans="1:1">
      <c r="A355" s="172"/>
    </row>
    <row r="356" spans="1:1">
      <c r="A356" s="172"/>
    </row>
    <row r="357" spans="1:1">
      <c r="A357" s="172"/>
    </row>
    <row r="358" spans="1:1">
      <c r="A358" s="172"/>
    </row>
    <row r="359" spans="1:1">
      <c r="A359" s="172"/>
    </row>
    <row r="360" spans="1:1">
      <c r="A360" s="172"/>
    </row>
    <row r="361" spans="1:1">
      <c r="A361" s="172"/>
    </row>
    <row r="362" spans="1:1">
      <c r="A362" s="172"/>
    </row>
    <row r="363" spans="1:1">
      <c r="A363" s="172"/>
    </row>
    <row r="364" spans="1:1">
      <c r="A364" s="172"/>
    </row>
    <row r="365" spans="1:1">
      <c r="A365" s="172"/>
    </row>
    <row r="366" spans="1:1">
      <c r="A366" s="172"/>
    </row>
    <row r="367" spans="1:1">
      <c r="A367" s="172"/>
    </row>
    <row r="368" spans="1:1">
      <c r="A368" s="172"/>
    </row>
    <row r="369" spans="1:1">
      <c r="A369" s="172"/>
    </row>
    <row r="370" spans="1:1">
      <c r="A370" s="172"/>
    </row>
    <row r="371" spans="1:1">
      <c r="A371" s="172"/>
    </row>
    <row r="372" spans="1:1">
      <c r="A372" s="172"/>
    </row>
    <row r="373" spans="1:1">
      <c r="A373" s="172"/>
    </row>
    <row r="374" spans="1:1">
      <c r="A374" s="172"/>
    </row>
    <row r="375" spans="1:1">
      <c r="A375" s="172"/>
    </row>
    <row r="376" spans="1:1">
      <c r="A376" s="172"/>
    </row>
    <row r="377" spans="1:1">
      <c r="A377" s="172"/>
    </row>
    <row r="378" spans="1:1">
      <c r="A378" s="172"/>
    </row>
    <row r="379" spans="1:1">
      <c r="A379" s="172"/>
    </row>
    <row r="380" spans="1:1">
      <c r="A380" s="172"/>
    </row>
    <row r="381" spans="1:1">
      <c r="A381" s="172"/>
    </row>
    <row r="382" spans="1:1">
      <c r="A382" s="172"/>
    </row>
    <row r="383" spans="1:1">
      <c r="A383" s="172"/>
    </row>
    <row r="384" spans="1:1">
      <c r="A384" s="172"/>
    </row>
    <row r="385" spans="1:1">
      <c r="A385" s="172"/>
    </row>
    <row r="386" spans="1:1">
      <c r="A386" s="172"/>
    </row>
    <row r="387" spans="1:1">
      <c r="A387" s="172"/>
    </row>
    <row r="388" spans="1:1">
      <c r="A388" s="172"/>
    </row>
    <row r="389" spans="1:1">
      <c r="A389" s="172"/>
    </row>
    <row r="390" spans="1:1">
      <c r="A390" s="172"/>
    </row>
    <row r="391" spans="1:1">
      <c r="A391" s="172"/>
    </row>
    <row r="392" spans="1:1">
      <c r="A392" s="172"/>
    </row>
    <row r="393" spans="1:1">
      <c r="A393" s="172"/>
    </row>
    <row r="394" spans="1:1">
      <c r="A394" s="172"/>
    </row>
    <row r="395" spans="1:1">
      <c r="A395" s="172"/>
    </row>
    <row r="396" spans="1:1">
      <c r="A396" s="172"/>
    </row>
    <row r="397" spans="1:1">
      <c r="A397" s="172"/>
    </row>
    <row r="398" spans="1:1">
      <c r="A398" s="172"/>
    </row>
    <row r="399" spans="1:1">
      <c r="A399" s="172"/>
    </row>
    <row r="400" spans="1:1">
      <c r="A400" s="172"/>
    </row>
    <row r="401" spans="1:1">
      <c r="A401" s="172"/>
    </row>
    <row r="402" spans="1:1">
      <c r="A402" s="172"/>
    </row>
    <row r="403" spans="1:1">
      <c r="A403" s="172"/>
    </row>
    <row r="404" spans="1:1">
      <c r="A404" s="172"/>
    </row>
    <row r="405" spans="1:1">
      <c r="A405" s="172"/>
    </row>
    <row r="406" spans="1:1">
      <c r="A406" s="172"/>
    </row>
    <row r="407" spans="1:1">
      <c r="A407" s="172"/>
    </row>
    <row r="408" spans="1:1">
      <c r="A408" s="172"/>
    </row>
    <row r="409" spans="1:1">
      <c r="A409" s="172"/>
    </row>
    <row r="410" spans="1:1">
      <c r="A410" s="172"/>
    </row>
    <row r="411" spans="1:1">
      <c r="A411" s="172"/>
    </row>
    <row r="412" spans="1:1">
      <c r="A412" s="172"/>
    </row>
    <row r="413" spans="1:1">
      <c r="A413" s="172"/>
    </row>
    <row r="414" spans="1:1">
      <c r="A414" s="172"/>
    </row>
    <row r="415" spans="1:1">
      <c r="A415" s="172"/>
    </row>
    <row r="416" spans="1:1">
      <c r="A416" s="172"/>
    </row>
    <row r="417" spans="1:1">
      <c r="A417" s="172"/>
    </row>
    <row r="418" spans="1:1">
      <c r="A418" s="172"/>
    </row>
    <row r="419" spans="1:1">
      <c r="A419" s="172"/>
    </row>
    <row r="420" spans="1:1">
      <c r="A420" s="172"/>
    </row>
    <row r="421" spans="1:1">
      <c r="A421" s="172"/>
    </row>
    <row r="422" spans="1:1">
      <c r="A422" s="172"/>
    </row>
    <row r="423" spans="1:1">
      <c r="A423" s="172"/>
    </row>
    <row r="424" spans="1:1">
      <c r="A424" s="172"/>
    </row>
    <row r="425" spans="1:1">
      <c r="A425" s="172"/>
    </row>
    <row r="426" spans="1:1">
      <c r="A426" s="172"/>
    </row>
    <row r="427" spans="1:1">
      <c r="A427" s="172"/>
    </row>
    <row r="428" spans="1:1">
      <c r="A428" s="172"/>
    </row>
    <row r="429" spans="1:1">
      <c r="A429" s="172"/>
    </row>
    <row r="430" spans="1:1">
      <c r="A430" s="172"/>
    </row>
    <row r="431" spans="1:1">
      <c r="A431" s="172"/>
    </row>
    <row r="432" spans="1:1">
      <c r="A432" s="172"/>
    </row>
    <row r="433" spans="1:1">
      <c r="A433" s="172"/>
    </row>
    <row r="434" spans="1:1">
      <c r="A434" s="172"/>
    </row>
    <row r="435" spans="1:1">
      <c r="A435" s="172"/>
    </row>
    <row r="436" spans="1:1">
      <c r="A436" s="172"/>
    </row>
    <row r="437" spans="1:1">
      <c r="A437" s="172"/>
    </row>
    <row r="438" spans="1:1">
      <c r="A438" s="172"/>
    </row>
    <row r="439" spans="1:1">
      <c r="A439" s="172"/>
    </row>
    <row r="440" spans="1:1">
      <c r="A440" s="172"/>
    </row>
    <row r="441" spans="1:1">
      <c r="A441" s="172"/>
    </row>
    <row r="442" spans="1:1">
      <c r="A442" s="172"/>
    </row>
    <row r="443" spans="1:1">
      <c r="A443" s="172"/>
    </row>
    <row r="444" spans="1:1">
      <c r="A444" s="172"/>
    </row>
    <row r="445" spans="1:1">
      <c r="A445" s="172"/>
    </row>
    <row r="446" spans="1:1">
      <c r="A446" s="172"/>
    </row>
    <row r="447" spans="1:1">
      <c r="A447" s="172"/>
    </row>
    <row r="448" spans="1:1">
      <c r="A448" s="172"/>
    </row>
    <row r="449" spans="1:1">
      <c r="A449" s="172"/>
    </row>
    <row r="450" spans="1:1">
      <c r="A450" s="172"/>
    </row>
    <row r="451" spans="1:1">
      <c r="A451" s="172"/>
    </row>
    <row r="452" spans="1:1">
      <c r="A452" s="172"/>
    </row>
    <row r="453" spans="1:1">
      <c r="A453" s="172"/>
    </row>
    <row r="454" spans="1:1">
      <c r="A454" s="172"/>
    </row>
    <row r="455" spans="1:1">
      <c r="A455" s="172"/>
    </row>
    <row r="456" spans="1:1">
      <c r="A456" s="172"/>
    </row>
    <row r="457" spans="1:1">
      <c r="A457" s="172"/>
    </row>
    <row r="458" spans="1:1">
      <c r="A458" s="172"/>
    </row>
    <row r="459" spans="1:1">
      <c r="A459" s="172"/>
    </row>
    <row r="460" spans="1:1">
      <c r="A460" s="172"/>
    </row>
    <row r="461" spans="1:1">
      <c r="A461" s="172"/>
    </row>
    <row r="462" spans="1:1">
      <c r="A462" s="172"/>
    </row>
    <row r="463" spans="1:1">
      <c r="A463" s="172"/>
    </row>
    <row r="464" spans="1:1">
      <c r="A464" s="172"/>
    </row>
    <row r="465" spans="1:1">
      <c r="A465" s="172"/>
    </row>
    <row r="466" spans="1:1">
      <c r="A466" s="172"/>
    </row>
    <row r="467" spans="1:1">
      <c r="A467" s="172"/>
    </row>
    <row r="468" spans="1:1">
      <c r="A468" s="172"/>
    </row>
    <row r="469" spans="1:1">
      <c r="A469" s="172"/>
    </row>
    <row r="470" spans="1:1">
      <c r="A470" s="172"/>
    </row>
    <row r="471" spans="1:1">
      <c r="A471" s="172"/>
    </row>
    <row r="472" spans="1:1">
      <c r="A472" s="172"/>
    </row>
    <row r="473" spans="1:1">
      <c r="A473" s="172"/>
    </row>
    <row r="474" spans="1:1">
      <c r="A474" s="172"/>
    </row>
    <row r="475" spans="1:1">
      <c r="A475" s="172"/>
    </row>
    <row r="476" spans="1:1">
      <c r="A476" s="172"/>
    </row>
    <row r="477" spans="1:1">
      <c r="A477" s="172"/>
    </row>
    <row r="478" spans="1:1">
      <c r="A478" s="172"/>
    </row>
    <row r="479" spans="1:1">
      <c r="A479" s="172"/>
    </row>
    <row r="480" spans="1:1">
      <c r="A480" s="172"/>
    </row>
    <row r="481" spans="1:1">
      <c r="A481" s="172"/>
    </row>
    <row r="482" spans="1:1">
      <c r="A482" s="172"/>
    </row>
    <row r="483" spans="1:1">
      <c r="A483" s="172"/>
    </row>
    <row r="484" spans="1:1">
      <c r="A484" s="172"/>
    </row>
    <row r="485" spans="1:1">
      <c r="A485" s="172"/>
    </row>
    <row r="486" spans="1:1">
      <c r="A486" s="172"/>
    </row>
    <row r="487" spans="1:1">
      <c r="A487" s="172"/>
    </row>
    <row r="488" spans="1:1">
      <c r="A488" s="172"/>
    </row>
    <row r="489" spans="1:1">
      <c r="A489" s="172"/>
    </row>
    <row r="490" spans="1:1">
      <c r="A490" s="172"/>
    </row>
    <row r="491" spans="1:1">
      <c r="A491" s="172"/>
    </row>
    <row r="492" spans="1:1">
      <c r="A492" s="172"/>
    </row>
    <row r="493" spans="1:1">
      <c r="A493" s="172"/>
    </row>
    <row r="494" spans="1:1">
      <c r="A494" s="172"/>
    </row>
    <row r="495" spans="1:1">
      <c r="A495" s="172"/>
    </row>
    <row r="496" spans="1:1">
      <c r="A496" s="172"/>
    </row>
    <row r="497" spans="1:1">
      <c r="A497" s="172"/>
    </row>
    <row r="498" spans="1:1">
      <c r="A498" s="172"/>
    </row>
    <row r="499" spans="1:1">
      <c r="A499" s="172"/>
    </row>
    <row r="500" spans="1:1">
      <c r="A500" s="172"/>
    </row>
    <row r="501" spans="1:1">
      <c r="A501" s="172"/>
    </row>
    <row r="502" spans="1:1">
      <c r="A502" s="172"/>
    </row>
    <row r="503" spans="1:1">
      <c r="A503" s="172"/>
    </row>
    <row r="504" spans="1:1">
      <c r="A504" s="172"/>
    </row>
    <row r="505" spans="1:1">
      <c r="A505" s="172"/>
    </row>
    <row r="506" spans="1:1">
      <c r="A506" s="172"/>
    </row>
    <row r="507" spans="1:1">
      <c r="A507" s="172"/>
    </row>
    <row r="508" spans="1:1">
      <c r="A508" s="172"/>
    </row>
    <row r="509" spans="1:1">
      <c r="A509" s="172"/>
    </row>
    <row r="510" spans="1:1">
      <c r="A510" s="172"/>
    </row>
    <row r="511" spans="1:1">
      <c r="A511" s="172"/>
    </row>
    <row r="512" spans="1:1">
      <c r="A512" s="172"/>
    </row>
    <row r="513" spans="1:1">
      <c r="A513" s="172"/>
    </row>
    <row r="514" spans="1:1">
      <c r="A514" s="172"/>
    </row>
    <row r="515" spans="1:1">
      <c r="A515" s="172"/>
    </row>
    <row r="516" spans="1:1">
      <c r="A516" s="172"/>
    </row>
    <row r="517" spans="1:1">
      <c r="A517" s="172"/>
    </row>
    <row r="518" spans="1:1">
      <c r="A518" s="172"/>
    </row>
    <row r="519" spans="1:1">
      <c r="A519" s="172"/>
    </row>
    <row r="520" spans="1:1">
      <c r="A520" s="172"/>
    </row>
    <row r="521" spans="1:1">
      <c r="A521" s="172"/>
    </row>
    <row r="522" spans="1:1">
      <c r="A522" s="172"/>
    </row>
    <row r="523" spans="1:1">
      <c r="A523" s="172"/>
    </row>
    <row r="524" spans="1:1">
      <c r="A524" s="172"/>
    </row>
    <row r="525" spans="1:1">
      <c r="A525" s="172"/>
    </row>
    <row r="526" spans="1:1">
      <c r="A526" s="172"/>
    </row>
    <row r="527" spans="1:1">
      <c r="A527" s="172"/>
    </row>
    <row r="528" spans="1:1">
      <c r="A528" s="172"/>
    </row>
    <row r="529" spans="1:1">
      <c r="A529" s="172"/>
    </row>
    <row r="530" spans="1:1">
      <c r="A530" s="172"/>
    </row>
    <row r="531" spans="1:1">
      <c r="A531" s="172"/>
    </row>
    <row r="532" spans="1:1">
      <c r="A532" s="172"/>
    </row>
    <row r="533" spans="1:1">
      <c r="A533" s="172"/>
    </row>
    <row r="534" spans="1:1">
      <c r="A534" s="172"/>
    </row>
    <row r="535" spans="1:1">
      <c r="A535" s="172"/>
    </row>
    <row r="536" spans="1:1">
      <c r="A536" s="172"/>
    </row>
    <row r="537" spans="1:1">
      <c r="A537" s="172"/>
    </row>
    <row r="538" spans="1:1">
      <c r="A538" s="172"/>
    </row>
    <row r="539" spans="1:1">
      <c r="A539" s="172"/>
    </row>
    <row r="540" spans="1:1">
      <c r="A540" s="172"/>
    </row>
    <row r="541" spans="1:1">
      <c r="A541" s="172"/>
    </row>
    <row r="542" spans="1:1">
      <c r="A542" s="172"/>
    </row>
    <row r="543" spans="1:1">
      <c r="A543" s="172"/>
    </row>
    <row r="544" spans="1:1">
      <c r="A544" s="172"/>
    </row>
    <row r="545" spans="1:1">
      <c r="A545" s="172"/>
    </row>
    <row r="546" spans="1:1">
      <c r="A546" s="172"/>
    </row>
    <row r="547" spans="1:1">
      <c r="A547" s="172"/>
    </row>
    <row r="548" spans="1:1">
      <c r="A548" s="172"/>
    </row>
    <row r="549" spans="1:1">
      <c r="A549" s="172"/>
    </row>
    <row r="550" spans="1:1">
      <c r="A550" s="172"/>
    </row>
    <row r="551" spans="1:1">
      <c r="A551" s="172"/>
    </row>
    <row r="552" spans="1:1">
      <c r="A552" s="172"/>
    </row>
    <row r="553" spans="1:1">
      <c r="A553" s="172"/>
    </row>
    <row r="554" spans="1:1">
      <c r="A554" s="172"/>
    </row>
    <row r="555" spans="1:1">
      <c r="A555" s="172"/>
    </row>
    <row r="556" spans="1:1">
      <c r="A556" s="172"/>
    </row>
    <row r="557" spans="1:1">
      <c r="A557" s="172"/>
    </row>
    <row r="558" spans="1:1">
      <c r="A558" s="172"/>
    </row>
    <row r="559" spans="1:1">
      <c r="A559" s="172"/>
    </row>
    <row r="560" spans="1:1">
      <c r="A560" s="172"/>
    </row>
    <row r="561" spans="1:1">
      <c r="A561" s="172"/>
    </row>
    <row r="562" spans="1:1">
      <c r="A562" s="172"/>
    </row>
    <row r="563" spans="1:1">
      <c r="A563" s="172"/>
    </row>
    <row r="564" spans="1:1">
      <c r="A564" s="172"/>
    </row>
    <row r="565" spans="1:1">
      <c r="A565" s="172"/>
    </row>
    <row r="566" spans="1:1">
      <c r="A566" s="172"/>
    </row>
    <row r="567" spans="1:1">
      <c r="A567" s="172"/>
    </row>
    <row r="568" spans="1:1">
      <c r="A568" s="172"/>
    </row>
    <row r="569" spans="1:1">
      <c r="A569" s="172"/>
    </row>
    <row r="570" spans="1:1">
      <c r="A570" s="172"/>
    </row>
    <row r="571" spans="1:1">
      <c r="A571" s="172"/>
    </row>
    <row r="572" spans="1:1">
      <c r="A572" s="172"/>
    </row>
    <row r="573" spans="1:1">
      <c r="A573" s="172"/>
    </row>
    <row r="574" spans="1:1">
      <c r="A574" s="172"/>
    </row>
    <row r="575" spans="1:1">
      <c r="A575" s="172"/>
    </row>
    <row r="576" spans="1:1">
      <c r="A576" s="172"/>
    </row>
    <row r="577" spans="1:1">
      <c r="A577" s="172"/>
    </row>
    <row r="578" spans="1:1">
      <c r="A578" s="172"/>
    </row>
    <row r="579" spans="1:1">
      <c r="A579" s="172"/>
    </row>
    <row r="580" spans="1:1">
      <c r="A580" s="172"/>
    </row>
    <row r="581" spans="1:1">
      <c r="A581" s="172"/>
    </row>
    <row r="582" spans="1:1">
      <c r="A582" s="172"/>
    </row>
    <row r="583" spans="1:1">
      <c r="A583" s="172"/>
    </row>
    <row r="584" spans="1:1">
      <c r="A584" s="172"/>
    </row>
    <row r="585" spans="1:1">
      <c r="A585" s="172"/>
    </row>
    <row r="586" spans="1:1">
      <c r="A586" s="172"/>
    </row>
    <row r="587" spans="1:1">
      <c r="A587" s="172"/>
    </row>
    <row r="588" spans="1:1">
      <c r="A588" s="172"/>
    </row>
    <row r="589" spans="1:1">
      <c r="A589" s="172"/>
    </row>
    <row r="590" spans="1:1">
      <c r="A590" s="172"/>
    </row>
    <row r="591" spans="1:1">
      <c r="A591" s="172"/>
    </row>
    <row r="592" spans="1:1">
      <c r="A592" s="172"/>
    </row>
    <row r="593" spans="1:1">
      <c r="A593" s="172"/>
    </row>
    <row r="594" spans="1:1">
      <c r="A594" s="172"/>
    </row>
    <row r="595" spans="1:1">
      <c r="A595" s="172"/>
    </row>
    <row r="596" spans="1:1">
      <c r="A596" s="172"/>
    </row>
    <row r="597" spans="1:1">
      <c r="A597" s="172"/>
    </row>
    <row r="598" spans="1:1">
      <c r="A598" s="172"/>
    </row>
    <row r="599" spans="1:1">
      <c r="A599" s="172"/>
    </row>
    <row r="600" spans="1:1">
      <c r="A600" s="172"/>
    </row>
    <row r="601" spans="1:1">
      <c r="A601" s="172"/>
    </row>
    <row r="602" spans="1:1">
      <c r="A602" s="172"/>
    </row>
    <row r="603" spans="1:1">
      <c r="A603" s="172"/>
    </row>
    <row r="604" spans="1:1">
      <c r="A604" s="172"/>
    </row>
    <row r="605" spans="1:1">
      <c r="A605" s="172"/>
    </row>
    <row r="606" spans="1:1">
      <c r="A606" s="172"/>
    </row>
    <row r="607" spans="1:1">
      <c r="A607" s="172"/>
    </row>
    <row r="608" spans="1:1">
      <c r="A608" s="172"/>
    </row>
    <row r="609" spans="1:1">
      <c r="A609" s="172"/>
    </row>
    <row r="610" spans="1:1">
      <c r="A610" s="172"/>
    </row>
    <row r="611" spans="1:1">
      <c r="A611" s="172"/>
    </row>
    <row r="612" spans="1:1">
      <c r="A612" s="172"/>
    </row>
    <row r="613" spans="1:1">
      <c r="A613" s="172"/>
    </row>
    <row r="614" spans="1:1">
      <c r="A614" s="172"/>
    </row>
    <row r="615" spans="1:1">
      <c r="A615" s="172"/>
    </row>
    <row r="616" spans="1:1">
      <c r="A616" s="172"/>
    </row>
    <row r="617" spans="1:1">
      <c r="A617" s="172"/>
    </row>
    <row r="618" spans="1:1">
      <c r="A618" s="172"/>
    </row>
    <row r="619" spans="1:1">
      <c r="A619" s="172"/>
    </row>
    <row r="620" spans="1:1">
      <c r="A620" s="172"/>
    </row>
    <row r="621" spans="1:1">
      <c r="A621" s="172"/>
    </row>
    <row r="622" spans="1:1">
      <c r="A622" s="172"/>
    </row>
    <row r="623" spans="1:1">
      <c r="A623" s="172"/>
    </row>
    <row r="624" spans="1:1">
      <c r="A624" s="172"/>
    </row>
    <row r="625" spans="1:1">
      <c r="A625" s="172"/>
    </row>
    <row r="626" spans="1:1">
      <c r="A626" s="172"/>
    </row>
    <row r="627" spans="1:1">
      <c r="A627" s="172"/>
    </row>
    <row r="628" spans="1:1">
      <c r="A628" s="172"/>
    </row>
    <row r="629" spans="1:1">
      <c r="A629" s="172"/>
    </row>
    <row r="630" spans="1:1">
      <c r="A630" s="172"/>
    </row>
    <row r="631" spans="1:1">
      <c r="A631" s="172"/>
    </row>
    <row r="632" spans="1:1">
      <c r="A632" s="172"/>
    </row>
    <row r="633" spans="1:1">
      <c r="A633" s="172"/>
    </row>
    <row r="634" spans="1:1">
      <c r="A634" s="172"/>
    </row>
    <row r="635" spans="1:1">
      <c r="A635" s="172"/>
    </row>
    <row r="636" spans="1:1">
      <c r="A636" s="172"/>
    </row>
    <row r="637" spans="1:1">
      <c r="A637" s="172"/>
    </row>
    <row r="638" spans="1:1">
      <c r="A638" s="172"/>
    </row>
    <row r="639" spans="1:1">
      <c r="A639" s="172"/>
    </row>
    <row r="640" spans="1:1">
      <c r="A640" s="172"/>
    </row>
    <row r="641" spans="1:1">
      <c r="A641" s="172"/>
    </row>
    <row r="642" spans="1:1">
      <c r="A642" s="172"/>
    </row>
    <row r="643" spans="1:1">
      <c r="A643" s="172"/>
    </row>
    <row r="644" spans="1:1">
      <c r="A644" s="172"/>
    </row>
    <row r="645" spans="1:1">
      <c r="A645" s="172"/>
    </row>
    <row r="646" spans="1:1">
      <c r="A646" s="172"/>
    </row>
    <row r="647" spans="1:1">
      <c r="A647" s="172"/>
    </row>
    <row r="648" spans="1:1">
      <c r="A648" s="172"/>
    </row>
    <row r="649" spans="1:1">
      <c r="A649" s="172"/>
    </row>
    <row r="650" spans="1:1">
      <c r="A650" s="172"/>
    </row>
    <row r="651" spans="1:1">
      <c r="A651" s="172"/>
    </row>
    <row r="652" spans="1:1">
      <c r="A652" s="172"/>
    </row>
    <row r="653" spans="1:1">
      <c r="A653" s="172"/>
    </row>
    <row r="654" spans="1:1">
      <c r="A654" s="172"/>
    </row>
    <row r="655" spans="1:1">
      <c r="A655" s="172"/>
    </row>
    <row r="656" spans="1:1">
      <c r="A656" s="172"/>
    </row>
    <row r="657" spans="1:1">
      <c r="A657" s="172"/>
    </row>
    <row r="658" spans="1:1">
      <c r="A658" s="172"/>
    </row>
    <row r="659" spans="1:1">
      <c r="A659" s="172"/>
    </row>
    <row r="660" spans="1:1">
      <c r="A660" s="172"/>
    </row>
    <row r="661" spans="1:1">
      <c r="A661" s="172"/>
    </row>
    <row r="662" spans="1:1">
      <c r="A662" s="172"/>
    </row>
    <row r="663" spans="1:1">
      <c r="A663" s="172"/>
    </row>
    <row r="664" spans="1:1">
      <c r="A664" s="172"/>
    </row>
    <row r="665" spans="1:1">
      <c r="A665" s="172"/>
    </row>
    <row r="666" spans="1:1">
      <c r="A666" s="172"/>
    </row>
    <row r="667" spans="1:1">
      <c r="A667" s="172"/>
    </row>
    <row r="668" spans="1:1">
      <c r="A668" s="172"/>
    </row>
    <row r="669" spans="1:1">
      <c r="A669" s="172"/>
    </row>
    <row r="670" spans="1:1">
      <c r="A670" s="172"/>
    </row>
    <row r="671" spans="1:1">
      <c r="A671" s="172"/>
    </row>
    <row r="672" spans="1:1">
      <c r="A672" s="172"/>
    </row>
    <row r="673" spans="1:1">
      <c r="A673" s="172"/>
    </row>
    <row r="674" spans="1:1">
      <c r="A674" s="172"/>
    </row>
    <row r="675" spans="1:1">
      <c r="A675" s="172"/>
    </row>
    <row r="676" spans="1:1">
      <c r="A676" s="172"/>
    </row>
    <row r="677" spans="1:1">
      <c r="A677" s="172"/>
    </row>
    <row r="678" spans="1:1">
      <c r="A678" s="172"/>
    </row>
    <row r="679" spans="1:1">
      <c r="A679" s="172"/>
    </row>
    <row r="680" spans="1:1">
      <c r="A680" s="172"/>
    </row>
    <row r="681" spans="1:1">
      <c r="A681" s="172"/>
    </row>
    <row r="682" spans="1:1">
      <c r="A682" s="172"/>
    </row>
    <row r="683" spans="1:1">
      <c r="A683" s="172"/>
    </row>
    <row r="684" spans="1:1">
      <c r="A684" s="172"/>
    </row>
    <row r="685" spans="1:1">
      <c r="A685" s="172"/>
    </row>
    <row r="686" spans="1:1">
      <c r="A686" s="172"/>
    </row>
    <row r="687" spans="1:1">
      <c r="A687" s="172"/>
    </row>
    <row r="688" spans="1:1">
      <c r="A688" s="172"/>
    </row>
    <row r="689" spans="1:1">
      <c r="A689" s="172"/>
    </row>
    <row r="690" spans="1:1">
      <c r="A690" s="172"/>
    </row>
    <row r="691" spans="1:1">
      <c r="A691" s="172"/>
    </row>
    <row r="692" spans="1:1">
      <c r="A692" s="172"/>
    </row>
    <row r="693" spans="1:1">
      <c r="A693" s="172"/>
    </row>
    <row r="694" spans="1:1">
      <c r="A694" s="172"/>
    </row>
    <row r="695" spans="1:1">
      <c r="A695" s="172"/>
    </row>
    <row r="696" spans="1:1">
      <c r="A696" s="172"/>
    </row>
    <row r="697" spans="1:1">
      <c r="A697" s="172"/>
    </row>
    <row r="698" spans="1:1">
      <c r="A698" s="172"/>
    </row>
    <row r="699" spans="1:1">
      <c r="A699" s="172"/>
    </row>
    <row r="700" spans="1:1">
      <c r="A700" s="172"/>
    </row>
    <row r="701" spans="1:1">
      <c r="A701" s="172"/>
    </row>
    <row r="702" spans="1:1">
      <c r="A702" s="172"/>
    </row>
    <row r="703" spans="1:1">
      <c r="A703" s="172"/>
    </row>
    <row r="704" spans="1:1">
      <c r="A704" s="172"/>
    </row>
    <row r="705" spans="1:1">
      <c r="A705" s="172"/>
    </row>
    <row r="706" spans="1:1">
      <c r="A706" s="172"/>
    </row>
    <row r="707" spans="1:1">
      <c r="A707" s="172"/>
    </row>
    <row r="708" spans="1:1">
      <c r="A708" s="172"/>
    </row>
    <row r="709" spans="1:1">
      <c r="A709" s="172"/>
    </row>
    <row r="710" spans="1:1">
      <c r="A710" s="172"/>
    </row>
    <row r="711" spans="1:1">
      <c r="A711" s="172"/>
    </row>
    <row r="712" spans="1:1">
      <c r="A712" s="172"/>
    </row>
    <row r="713" spans="1:1">
      <c r="A713" s="172"/>
    </row>
    <row r="714" spans="1:1">
      <c r="A714" s="172"/>
    </row>
    <row r="715" spans="1:1">
      <c r="A715" s="172"/>
    </row>
    <row r="716" spans="1:1">
      <c r="A716" s="172"/>
    </row>
    <row r="717" spans="1:1">
      <c r="A717" s="172"/>
    </row>
    <row r="718" spans="1:1">
      <c r="A718" s="172"/>
    </row>
    <row r="719" spans="1:1">
      <c r="A719" s="172"/>
    </row>
    <row r="720" spans="1:1">
      <c r="A720" s="172"/>
    </row>
    <row r="721" spans="1:1">
      <c r="A721" s="172"/>
    </row>
    <row r="722" spans="1:1">
      <c r="A722" s="172"/>
    </row>
    <row r="723" spans="1:1">
      <c r="A723" s="172"/>
    </row>
    <row r="724" spans="1:1">
      <c r="A724" s="172"/>
    </row>
    <row r="725" spans="1:1">
      <c r="A725" s="172"/>
    </row>
    <row r="726" spans="1:1">
      <c r="A726" s="172"/>
    </row>
    <row r="727" spans="1:1">
      <c r="A727" s="172"/>
    </row>
    <row r="728" spans="1:1">
      <c r="A728" s="172"/>
    </row>
    <row r="729" spans="1:1">
      <c r="A729" s="172"/>
    </row>
    <row r="730" spans="1:1">
      <c r="A730" s="172"/>
    </row>
    <row r="731" spans="1:1">
      <c r="A731" s="172"/>
    </row>
    <row r="732" spans="1:1">
      <c r="A732" s="172"/>
    </row>
    <row r="733" spans="1:1">
      <c r="A733" s="172"/>
    </row>
    <row r="734" spans="1:1">
      <c r="A734" s="172"/>
    </row>
    <row r="735" spans="1:1">
      <c r="A735" s="172"/>
    </row>
    <row r="736" spans="1:1">
      <c r="A736" s="172"/>
    </row>
    <row r="737" spans="1:1">
      <c r="A737" s="172"/>
    </row>
    <row r="738" spans="1:1">
      <c r="A738" s="172"/>
    </row>
    <row r="739" spans="1:1">
      <c r="A739" s="172"/>
    </row>
    <row r="740" spans="1:1">
      <c r="A740" s="172"/>
    </row>
    <row r="741" spans="1:1">
      <c r="A741" s="172"/>
    </row>
    <row r="742" spans="1:1">
      <c r="A742" s="172"/>
    </row>
    <row r="743" spans="1:1">
      <c r="A743" s="172"/>
    </row>
    <row r="744" spans="1:1">
      <c r="A744" s="172"/>
    </row>
    <row r="745" spans="1:1">
      <c r="A745" s="172"/>
    </row>
    <row r="746" spans="1:1">
      <c r="A746" s="172"/>
    </row>
    <row r="747" spans="1:1">
      <c r="A747" s="172"/>
    </row>
    <row r="748" spans="1:1">
      <c r="A748" s="172"/>
    </row>
    <row r="749" spans="1:1">
      <c r="A749" s="172"/>
    </row>
    <row r="750" spans="1:1">
      <c r="A750" s="172"/>
    </row>
    <row r="751" spans="1:1">
      <c r="A751" s="172"/>
    </row>
    <row r="752" spans="1:1">
      <c r="A752" s="172"/>
    </row>
    <row r="753" spans="1:1">
      <c r="A753" s="172"/>
    </row>
    <row r="754" spans="1:1">
      <c r="A754" s="172"/>
    </row>
    <row r="755" spans="1:1">
      <c r="A755" s="172"/>
    </row>
    <row r="756" spans="1:1">
      <c r="A756" s="172"/>
    </row>
    <row r="757" spans="1:1">
      <c r="A757" s="172"/>
    </row>
    <row r="758" spans="1:1">
      <c r="A758" s="172"/>
    </row>
    <row r="759" spans="1:1">
      <c r="A759" s="172"/>
    </row>
    <row r="760" spans="1:1">
      <c r="A760" s="172"/>
    </row>
    <row r="761" spans="1:1">
      <c r="A761" s="172"/>
    </row>
    <row r="762" spans="1:1">
      <c r="A762" s="172"/>
    </row>
    <row r="763" spans="1:1">
      <c r="A763" s="172"/>
    </row>
    <row r="764" spans="1:1">
      <c r="A764" s="172"/>
    </row>
    <row r="765" spans="1:1">
      <c r="A765" s="172"/>
    </row>
    <row r="766" spans="1:1">
      <c r="A766" s="172"/>
    </row>
    <row r="767" spans="1:1">
      <c r="A767" s="172"/>
    </row>
    <row r="768" spans="1:1">
      <c r="A768" s="172"/>
    </row>
    <row r="769" spans="1:1">
      <c r="A769" s="172"/>
    </row>
    <row r="770" spans="1:1">
      <c r="A770" s="172"/>
    </row>
    <row r="771" spans="1:1">
      <c r="A771" s="172"/>
    </row>
    <row r="772" spans="1:1">
      <c r="A772" s="172"/>
    </row>
    <row r="773" spans="1:1">
      <c r="A773" s="172"/>
    </row>
    <row r="774" spans="1:1">
      <c r="A774" s="172"/>
    </row>
    <row r="775" spans="1:1">
      <c r="A775" s="172"/>
    </row>
    <row r="776" spans="1:1">
      <c r="A776" s="172"/>
    </row>
    <row r="777" spans="1:1">
      <c r="A777" s="172"/>
    </row>
    <row r="778" spans="1:1">
      <c r="A778" s="172"/>
    </row>
    <row r="779" spans="1:1">
      <c r="A779" s="172"/>
    </row>
    <row r="780" spans="1:1">
      <c r="A780" s="172"/>
    </row>
    <row r="781" spans="1:1">
      <c r="A781" s="172"/>
    </row>
    <row r="782" spans="1:1">
      <c r="A782" s="172"/>
    </row>
    <row r="783" spans="1:1">
      <c r="A783" s="172"/>
    </row>
    <row r="784" spans="1:1">
      <c r="A784" s="172"/>
    </row>
    <row r="785" spans="1:1">
      <c r="A785" s="172"/>
    </row>
    <row r="786" spans="1:1">
      <c r="A786" s="172"/>
    </row>
    <row r="787" spans="1:1">
      <c r="A787" s="172"/>
    </row>
    <row r="788" spans="1:1">
      <c r="A788" s="172"/>
    </row>
    <row r="789" spans="1:1">
      <c r="A789" s="172"/>
    </row>
    <row r="790" spans="1:1">
      <c r="A790" s="172"/>
    </row>
    <row r="791" spans="1:1">
      <c r="A791" s="172"/>
    </row>
    <row r="792" spans="1:1">
      <c r="A792" s="172"/>
    </row>
    <row r="793" spans="1:1">
      <c r="A793" s="172"/>
    </row>
    <row r="794" spans="1:1">
      <c r="A794" s="172"/>
    </row>
    <row r="795" spans="1:1">
      <c r="A795" s="172"/>
    </row>
    <row r="796" spans="1:1">
      <c r="A796" s="172"/>
    </row>
    <row r="797" spans="1:1">
      <c r="A797" s="172"/>
    </row>
    <row r="798" spans="1:1">
      <c r="A798" s="172"/>
    </row>
    <row r="799" spans="1:1">
      <c r="A799" s="172"/>
    </row>
    <row r="800" spans="1:1">
      <c r="A800" s="172"/>
    </row>
    <row r="801" spans="1:1">
      <c r="A801" s="172"/>
    </row>
    <row r="802" spans="1:1">
      <c r="A802" s="172"/>
    </row>
    <row r="803" spans="1:1">
      <c r="A803" s="172"/>
    </row>
    <row r="804" spans="1:1">
      <c r="A804" s="172"/>
    </row>
    <row r="805" spans="1:1">
      <c r="A805" s="172"/>
    </row>
    <row r="806" spans="1:1">
      <c r="A806" s="172"/>
    </row>
    <row r="807" spans="1:1">
      <c r="A807" s="172"/>
    </row>
    <row r="808" spans="1:1">
      <c r="A808" s="172"/>
    </row>
    <row r="809" spans="1:1">
      <c r="A809" s="172"/>
    </row>
    <row r="810" spans="1:1">
      <c r="A810" s="172"/>
    </row>
    <row r="811" spans="1:1">
      <c r="A811" s="172"/>
    </row>
    <row r="812" spans="1:1">
      <c r="A812" s="172"/>
    </row>
    <row r="813" spans="1:1">
      <c r="A813" s="172"/>
    </row>
    <row r="814" spans="1:1">
      <c r="A814" s="172"/>
    </row>
    <row r="815" spans="1:1">
      <c r="A815" s="172"/>
    </row>
    <row r="816" spans="1:1">
      <c r="A816" s="172"/>
    </row>
    <row r="817" spans="1:1">
      <c r="A817" s="172"/>
    </row>
    <row r="818" spans="1:1">
      <c r="A818" s="172"/>
    </row>
    <row r="819" spans="1:1">
      <c r="A819" s="172"/>
    </row>
    <row r="820" spans="1:1">
      <c r="A820" s="172"/>
    </row>
    <row r="821" spans="1:1">
      <c r="A821" s="172"/>
    </row>
    <row r="822" spans="1:1">
      <c r="A822" s="172"/>
    </row>
    <row r="823" spans="1:1">
      <c r="A823" s="172"/>
    </row>
    <row r="824" spans="1:1">
      <c r="A824" s="172"/>
    </row>
    <row r="825" spans="1:1">
      <c r="A825" s="172"/>
    </row>
    <row r="826" spans="1:1">
      <c r="A826" s="172"/>
    </row>
    <row r="827" spans="1:1">
      <c r="A827" s="172"/>
    </row>
    <row r="828" spans="1:1">
      <c r="A828" s="172"/>
    </row>
    <row r="829" spans="1:1">
      <c r="A829" s="172"/>
    </row>
    <row r="830" spans="1:1">
      <c r="A830" s="172"/>
    </row>
    <row r="831" spans="1:1">
      <c r="A831" s="172"/>
    </row>
    <row r="832" spans="1:1">
      <c r="A832" s="172"/>
    </row>
    <row r="833" spans="1:1">
      <c r="A833" s="172"/>
    </row>
    <row r="834" spans="1:1">
      <c r="A834" s="172"/>
    </row>
    <row r="835" spans="1:1">
      <c r="A835" s="172"/>
    </row>
    <row r="836" spans="1:1">
      <c r="A836" s="172"/>
    </row>
    <row r="837" spans="1:1">
      <c r="A837" s="172"/>
    </row>
    <row r="838" spans="1:1">
      <c r="A838" s="172"/>
    </row>
    <row r="839" spans="1:1">
      <c r="A839" s="172"/>
    </row>
    <row r="840" spans="1:1">
      <c r="A840" s="172"/>
    </row>
    <row r="841" spans="1:1">
      <c r="A841" s="172"/>
    </row>
    <row r="842" spans="1:1">
      <c r="A842" s="172"/>
    </row>
    <row r="843" spans="1:1">
      <c r="A843" s="172"/>
    </row>
    <row r="844" spans="1:1">
      <c r="A844" s="172"/>
    </row>
    <row r="845" spans="1:1">
      <c r="A845" s="172"/>
    </row>
    <row r="846" spans="1:1">
      <c r="A846" s="172"/>
    </row>
    <row r="847" spans="1:1">
      <c r="A847" s="172"/>
    </row>
    <row r="848" spans="1:1">
      <c r="A848" s="172"/>
    </row>
    <row r="849" spans="1:1">
      <c r="A849" s="172"/>
    </row>
    <row r="850" spans="1:1">
      <c r="A850" s="172"/>
    </row>
    <row r="851" spans="1:1">
      <c r="A851" s="172"/>
    </row>
    <row r="852" spans="1:1">
      <c r="A852" s="172"/>
    </row>
    <row r="853" spans="1:1">
      <c r="A853" s="172"/>
    </row>
    <row r="854" spans="1:1">
      <c r="A854" s="172"/>
    </row>
    <row r="855" spans="1:1">
      <c r="A855" s="172"/>
    </row>
    <row r="856" spans="1:1">
      <c r="A856" s="172"/>
    </row>
    <row r="857" spans="1:1">
      <c r="A857" s="172"/>
    </row>
    <row r="858" spans="1:1">
      <c r="A858" s="172"/>
    </row>
    <row r="859" spans="1:1">
      <c r="A859" s="172"/>
    </row>
    <row r="860" spans="1:1">
      <c r="A860" s="172"/>
    </row>
    <row r="861" spans="1:1">
      <c r="A861" s="172"/>
    </row>
    <row r="862" spans="1:1">
      <c r="A862" s="172"/>
    </row>
    <row r="863" spans="1:1">
      <c r="A863" s="172"/>
    </row>
    <row r="864" spans="1:1">
      <c r="A864" s="172"/>
    </row>
    <row r="865" spans="1:1">
      <c r="A865" s="172"/>
    </row>
    <row r="866" spans="1:1">
      <c r="A866" s="172"/>
    </row>
    <row r="867" spans="1:1">
      <c r="A867" s="172"/>
    </row>
    <row r="868" spans="1:1">
      <c r="A868" s="172"/>
    </row>
    <row r="869" spans="1:1">
      <c r="A869" s="172"/>
    </row>
    <row r="870" spans="1:1">
      <c r="A870" s="172"/>
    </row>
    <row r="871" spans="1:1">
      <c r="A871" s="172"/>
    </row>
    <row r="872" spans="1:1">
      <c r="A872" s="172"/>
    </row>
    <row r="873" spans="1:1">
      <c r="A873" s="172"/>
    </row>
    <row r="874" spans="1:1">
      <c r="A874" s="172"/>
    </row>
    <row r="875" spans="1:1">
      <c r="A875" s="172"/>
    </row>
    <row r="876" spans="1:1">
      <c r="A876" s="172"/>
    </row>
    <row r="877" spans="1:1">
      <c r="A877" s="172"/>
    </row>
    <row r="878" spans="1:1">
      <c r="A878" s="172"/>
    </row>
    <row r="879" spans="1:1">
      <c r="A879" s="172"/>
    </row>
    <row r="880" spans="1:1">
      <c r="A880" s="172"/>
    </row>
    <row r="881" spans="1:1">
      <c r="A881" s="172"/>
    </row>
    <row r="882" spans="1:1">
      <c r="A882" s="172"/>
    </row>
    <row r="883" spans="1:1">
      <c r="A883" s="172"/>
    </row>
    <row r="884" spans="1:1">
      <c r="A884" s="172"/>
    </row>
    <row r="885" spans="1:1">
      <c r="A885" s="172"/>
    </row>
    <row r="886" spans="1:1">
      <c r="A886" s="172"/>
    </row>
    <row r="887" spans="1:1">
      <c r="A887" s="172"/>
    </row>
    <row r="888" spans="1:1">
      <c r="A888" s="172"/>
    </row>
    <row r="889" spans="1:1">
      <c r="A889" s="172"/>
    </row>
    <row r="890" spans="1:1">
      <c r="A890" s="172"/>
    </row>
    <row r="891" spans="1:1">
      <c r="A891" s="172"/>
    </row>
    <row r="892" spans="1:1">
      <c r="A892" s="172"/>
    </row>
    <row r="893" spans="1:1">
      <c r="A893" s="172"/>
    </row>
    <row r="894" spans="1:1">
      <c r="A894" s="172"/>
    </row>
    <row r="895" spans="1:1">
      <c r="A895" s="172"/>
    </row>
    <row r="896" spans="1:1">
      <c r="A896" s="172"/>
    </row>
    <row r="897" spans="1:1">
      <c r="A897" s="172"/>
    </row>
    <row r="898" spans="1:1">
      <c r="A898" s="172"/>
    </row>
    <row r="899" spans="1:1">
      <c r="A899" s="172"/>
    </row>
    <row r="900" spans="1:1">
      <c r="A900" s="172"/>
    </row>
    <row r="901" spans="1:1">
      <c r="A901" s="172"/>
    </row>
    <row r="902" spans="1:1">
      <c r="A902" s="172"/>
    </row>
    <row r="903" spans="1:1">
      <c r="A903" s="172"/>
    </row>
    <row r="904" spans="1:1">
      <c r="A904" s="172"/>
    </row>
    <row r="905" spans="1:1">
      <c r="A905" s="172"/>
    </row>
    <row r="906" spans="1:1">
      <c r="A906" s="172"/>
    </row>
    <row r="907" spans="1:1">
      <c r="A907" s="172"/>
    </row>
    <row r="908" spans="1:1">
      <c r="A908" s="172"/>
    </row>
    <row r="909" spans="1:1">
      <c r="A909" s="172"/>
    </row>
    <row r="910" spans="1:1">
      <c r="A910" s="172"/>
    </row>
    <row r="911" spans="1:1">
      <c r="A911" s="172"/>
    </row>
    <row r="912" spans="1:1">
      <c r="A912" s="172"/>
    </row>
    <row r="913" spans="1:1">
      <c r="A913" s="172"/>
    </row>
    <row r="914" spans="1:1">
      <c r="A914" s="172"/>
    </row>
    <row r="915" spans="1:1">
      <c r="A915" s="172"/>
    </row>
    <row r="916" spans="1:1">
      <c r="A916" s="172"/>
    </row>
    <row r="917" spans="1:1">
      <c r="A917" s="172"/>
    </row>
    <row r="918" spans="1:1">
      <c r="A918" s="172"/>
    </row>
    <row r="919" spans="1:1">
      <c r="A919" s="172"/>
    </row>
    <row r="920" spans="1:1">
      <c r="A920" s="172"/>
    </row>
    <row r="921" spans="1:1">
      <c r="A921" s="172"/>
    </row>
    <row r="922" spans="1:1">
      <c r="A922" s="172"/>
    </row>
    <row r="923" spans="1:1">
      <c r="A923" s="172"/>
    </row>
    <row r="924" spans="1:1">
      <c r="A924" s="172"/>
    </row>
    <row r="925" spans="1:1">
      <c r="A925" s="172"/>
    </row>
    <row r="926" spans="1:1">
      <c r="A926" s="172"/>
    </row>
    <row r="927" spans="1:1">
      <c r="A927" s="172"/>
    </row>
    <row r="928" spans="1:1">
      <c r="A928" s="172"/>
    </row>
    <row r="929" spans="1:1">
      <c r="A929" s="172"/>
    </row>
    <row r="930" spans="1:1">
      <c r="A930" s="172"/>
    </row>
    <row r="931" spans="1:1">
      <c r="A931" s="172"/>
    </row>
    <row r="932" spans="1:1">
      <c r="A932" s="172"/>
    </row>
    <row r="933" spans="1:1">
      <c r="A933" s="172"/>
    </row>
    <row r="934" spans="1:1">
      <c r="A934" s="172"/>
    </row>
    <row r="935" spans="1:1">
      <c r="A935" s="172"/>
    </row>
    <row r="936" spans="1:1">
      <c r="A936" s="172"/>
    </row>
    <row r="937" spans="1:1">
      <c r="A937" s="172"/>
    </row>
    <row r="938" spans="1:1">
      <c r="A938" s="172"/>
    </row>
    <row r="939" spans="1:1">
      <c r="A939" s="172"/>
    </row>
    <row r="940" spans="1:1">
      <c r="A940" s="172"/>
    </row>
    <row r="941" spans="1:1">
      <c r="A941" s="172"/>
    </row>
    <row r="942" spans="1:1">
      <c r="A942" s="172"/>
    </row>
    <row r="943" spans="1:1">
      <c r="A943" s="172"/>
    </row>
    <row r="944" spans="1:1">
      <c r="A944" s="172"/>
    </row>
    <row r="945" spans="1:1">
      <c r="A945" s="172"/>
    </row>
    <row r="946" spans="1:1">
      <c r="A946" s="172"/>
    </row>
    <row r="947" spans="1:1">
      <c r="A947" s="172"/>
    </row>
    <row r="948" spans="1:1">
      <c r="A948" s="172"/>
    </row>
    <row r="949" spans="1:1">
      <c r="A949" s="172"/>
    </row>
    <row r="950" spans="1:1">
      <c r="A950" s="172"/>
    </row>
    <row r="951" spans="1:1">
      <c r="A951" s="172"/>
    </row>
    <row r="952" spans="1:1">
      <c r="A952" s="172"/>
    </row>
    <row r="953" spans="1:1">
      <c r="A953" s="172"/>
    </row>
    <row r="954" spans="1:1">
      <c r="A954" s="172"/>
    </row>
    <row r="955" spans="1:1">
      <c r="A955" s="172"/>
    </row>
    <row r="956" spans="1:1">
      <c r="A956" s="172"/>
    </row>
    <row r="957" spans="1:1">
      <c r="A957" s="172"/>
    </row>
    <row r="958" spans="1:1">
      <c r="A958" s="172"/>
    </row>
    <row r="959" spans="1:1">
      <c r="A959" s="172"/>
    </row>
    <row r="960" spans="1:1">
      <c r="A960" s="172"/>
    </row>
    <row r="961" spans="1:1">
      <c r="A961" s="172"/>
    </row>
    <row r="962" spans="1:1">
      <c r="A962" s="172"/>
    </row>
    <row r="963" spans="1:1">
      <c r="A963" s="172"/>
    </row>
    <row r="964" spans="1:1">
      <c r="A964" s="172"/>
    </row>
    <row r="965" spans="1:1">
      <c r="A965" s="172"/>
    </row>
    <row r="966" spans="1:1">
      <c r="A966" s="172"/>
    </row>
    <row r="967" spans="1:1">
      <c r="A967" s="172"/>
    </row>
    <row r="968" spans="1:1">
      <c r="A968" s="172"/>
    </row>
    <row r="969" spans="1:1">
      <c r="A969" s="172"/>
    </row>
    <row r="970" spans="1:1">
      <c r="A970" s="172"/>
    </row>
    <row r="971" spans="1:1">
      <c r="A971" s="172"/>
    </row>
    <row r="972" spans="1:1">
      <c r="A972" s="172"/>
    </row>
    <row r="973" spans="1:1">
      <c r="A973" s="172"/>
    </row>
    <row r="974" spans="1:1">
      <c r="A974" s="172"/>
    </row>
    <row r="975" spans="1:1">
      <c r="A975" s="172"/>
    </row>
    <row r="976" spans="1:1">
      <c r="A976" s="172"/>
    </row>
    <row r="977" spans="1:1">
      <c r="A977" s="172"/>
    </row>
    <row r="978" spans="1:1">
      <c r="A978" s="172"/>
    </row>
    <row r="979" spans="1:1">
      <c r="A979" s="172"/>
    </row>
    <row r="980" spans="1:1">
      <c r="A980" s="172"/>
    </row>
    <row r="981" spans="1:1">
      <c r="A981" s="172"/>
    </row>
    <row r="982" spans="1:1">
      <c r="A982" s="172"/>
    </row>
    <row r="983" spans="1:1">
      <c r="A983" s="172"/>
    </row>
    <row r="984" spans="1:1">
      <c r="A984" s="172"/>
    </row>
    <row r="985" spans="1:1">
      <c r="A985" s="172"/>
    </row>
    <row r="986" spans="1:1">
      <c r="A986" s="172"/>
    </row>
    <row r="987" spans="1:1">
      <c r="A987" s="172"/>
    </row>
    <row r="988" spans="1:1">
      <c r="A988" s="172"/>
    </row>
    <row r="989" spans="1:1">
      <c r="A989" s="172"/>
    </row>
    <row r="990" spans="1:1">
      <c r="A990" s="172"/>
    </row>
    <row r="991" spans="1:1">
      <c r="A991" s="172"/>
    </row>
    <row r="992" spans="1:1">
      <c r="A992" s="172"/>
    </row>
    <row r="993" spans="1:1">
      <c r="A993" s="172"/>
    </row>
    <row r="994" spans="1:1">
      <c r="A994" s="172"/>
    </row>
    <row r="995" spans="1:1">
      <c r="A995" s="172"/>
    </row>
    <row r="996" spans="1:1">
      <c r="A996" s="172"/>
    </row>
    <row r="997" spans="1:1">
      <c r="A997" s="172"/>
    </row>
    <row r="998" spans="1:1">
      <c r="A998" s="172"/>
    </row>
    <row r="999" spans="1:1">
      <c r="A999" s="172"/>
    </row>
    <row r="1000" spans="1:1">
      <c r="A1000" s="172"/>
    </row>
    <row r="1001" spans="1:1">
      <c r="A1001" s="172"/>
    </row>
    <row r="1002" spans="1:1">
      <c r="A1002" s="172"/>
    </row>
    <row r="1003" spans="1:1">
      <c r="A1003" s="172"/>
    </row>
    <row r="1004" spans="1:1">
      <c r="A1004" s="172"/>
    </row>
    <row r="1005" spans="1:1">
      <c r="A1005" s="172"/>
    </row>
    <row r="1006" spans="1:1">
      <c r="A1006" s="172"/>
    </row>
    <row r="1007" spans="1:1">
      <c r="A1007" s="172"/>
    </row>
    <row r="1008" spans="1:1">
      <c r="A1008" s="172"/>
    </row>
    <row r="1009" spans="1:1">
      <c r="A1009" s="172"/>
    </row>
    <row r="1010" spans="1:1">
      <c r="A1010" s="172"/>
    </row>
    <row r="1011" spans="1:1">
      <c r="A1011" s="172"/>
    </row>
    <row r="1012" spans="1:1">
      <c r="A1012" s="172"/>
    </row>
    <row r="1013" spans="1:1">
      <c r="A1013" s="172"/>
    </row>
    <row r="1014" spans="1:1">
      <c r="A1014" s="172"/>
    </row>
    <row r="1015" spans="1:1">
      <c r="A1015" s="172"/>
    </row>
    <row r="1016" spans="1:1">
      <c r="A1016" s="172"/>
    </row>
    <row r="1017" spans="1:1">
      <c r="A1017" s="172"/>
    </row>
    <row r="1018" spans="1:1">
      <c r="A1018" s="172"/>
    </row>
    <row r="1019" spans="1:1">
      <c r="A1019" s="172"/>
    </row>
    <row r="1020" spans="1:1">
      <c r="A1020" s="172"/>
    </row>
    <row r="1021" spans="1:1">
      <c r="A1021" s="172"/>
    </row>
    <row r="1022" spans="1:1">
      <c r="A1022" s="172"/>
    </row>
    <row r="1023" spans="1:1">
      <c r="A1023" s="172"/>
    </row>
    <row r="1024" spans="1:1">
      <c r="A1024" s="172"/>
    </row>
    <row r="1025" spans="1:1">
      <c r="A1025" s="172"/>
    </row>
    <row r="1026" spans="1:1">
      <c r="A1026" s="172"/>
    </row>
    <row r="1027" spans="1:1">
      <c r="A1027" s="172"/>
    </row>
    <row r="1028" spans="1:1">
      <c r="A1028" s="172"/>
    </row>
    <row r="1029" spans="1:1">
      <c r="A1029" s="172"/>
    </row>
    <row r="1030" spans="1:1">
      <c r="A1030" s="172"/>
    </row>
    <row r="1031" spans="1:1">
      <c r="A1031" s="172"/>
    </row>
    <row r="1032" spans="1:1">
      <c r="A1032" s="172"/>
    </row>
    <row r="1033" spans="1:1">
      <c r="A1033" s="172"/>
    </row>
    <row r="1034" spans="1:1">
      <c r="A1034" s="172"/>
    </row>
    <row r="1035" spans="1:1">
      <c r="A1035" s="172"/>
    </row>
    <row r="1036" spans="1:1">
      <c r="A1036" s="172"/>
    </row>
    <row r="1037" spans="1:1">
      <c r="A1037" s="172"/>
    </row>
    <row r="1038" spans="1:1">
      <c r="A1038" s="172"/>
    </row>
    <row r="1039" spans="1:1">
      <c r="A1039" s="172"/>
    </row>
    <row r="1040" spans="1:1">
      <c r="A1040" s="172"/>
    </row>
    <row r="1041" spans="1:1">
      <c r="A1041" s="172"/>
    </row>
    <row r="1042" spans="1:1">
      <c r="A1042" s="172"/>
    </row>
    <row r="1043" spans="1:1">
      <c r="A1043" s="172"/>
    </row>
    <row r="1044" spans="1:1">
      <c r="A1044" s="172"/>
    </row>
    <row r="1045" spans="1:1">
      <c r="A1045" s="172"/>
    </row>
    <row r="1046" spans="1:1">
      <c r="A1046" s="172"/>
    </row>
    <row r="1047" spans="1:1">
      <c r="A1047" s="172"/>
    </row>
    <row r="1048" spans="1:1">
      <c r="A1048" s="172"/>
    </row>
    <row r="1049" spans="1:1">
      <c r="A1049" s="172"/>
    </row>
    <row r="1050" spans="1:1">
      <c r="A1050" s="172"/>
    </row>
    <row r="1051" spans="1:1">
      <c r="A1051" s="172"/>
    </row>
    <row r="1052" spans="1:1">
      <c r="A1052" s="172"/>
    </row>
    <row r="1053" spans="1:1">
      <c r="A1053" s="172"/>
    </row>
    <row r="1054" spans="1:1">
      <c r="A1054" s="172"/>
    </row>
    <row r="1055" spans="1:1">
      <c r="A1055" s="172"/>
    </row>
    <row r="1056" spans="1:1">
      <c r="A1056" s="172"/>
    </row>
    <row r="1057" spans="1:1">
      <c r="A1057" s="172"/>
    </row>
    <row r="1058" spans="1:1">
      <c r="A1058" s="172"/>
    </row>
    <row r="1059" spans="1:1">
      <c r="A1059" s="172"/>
    </row>
    <row r="1060" spans="1:1">
      <c r="A1060" s="172"/>
    </row>
    <row r="1061" spans="1:1">
      <c r="A1061" s="172"/>
    </row>
    <row r="1062" spans="1:1">
      <c r="A1062" s="172"/>
    </row>
    <row r="1063" spans="1:1">
      <c r="A1063" s="172"/>
    </row>
    <row r="1064" spans="1:1">
      <c r="A1064" s="172"/>
    </row>
    <row r="1065" spans="1:1">
      <c r="A1065" s="172"/>
    </row>
    <row r="1066" spans="1:1">
      <c r="A1066" s="172"/>
    </row>
    <row r="1067" spans="1:1">
      <c r="A1067" s="172"/>
    </row>
    <row r="1068" spans="1:1">
      <c r="A1068" s="172"/>
    </row>
    <row r="1069" spans="1:1">
      <c r="A1069" s="172"/>
    </row>
    <row r="1070" spans="1:1">
      <c r="A1070" s="172"/>
    </row>
    <row r="1071" spans="1:1">
      <c r="A1071" s="172"/>
    </row>
    <row r="1072" spans="1:1">
      <c r="A1072" s="172"/>
    </row>
    <row r="1073" spans="1:1">
      <c r="A1073" s="172"/>
    </row>
    <row r="1074" spans="1:1">
      <c r="A1074" s="172"/>
    </row>
    <row r="1075" spans="1:1">
      <c r="A1075" s="172"/>
    </row>
    <row r="1076" spans="1:1">
      <c r="A1076" s="172"/>
    </row>
    <row r="1077" spans="1:1">
      <c r="A1077" s="172"/>
    </row>
    <row r="1078" spans="1:1">
      <c r="A1078" s="172"/>
    </row>
    <row r="1079" spans="1:1">
      <c r="A1079" s="172"/>
    </row>
    <row r="1080" spans="1:1">
      <c r="A1080" s="172"/>
    </row>
    <row r="1081" spans="1:1">
      <c r="A1081" s="172"/>
    </row>
    <row r="1082" spans="1:1">
      <c r="A1082" s="172"/>
    </row>
    <row r="1083" spans="1:1">
      <c r="A1083" s="172"/>
    </row>
    <row r="1084" spans="1:1">
      <c r="A1084" s="172"/>
    </row>
    <row r="1085" spans="1:1">
      <c r="A1085" s="172"/>
    </row>
    <row r="1086" spans="1:1">
      <c r="A1086" s="172"/>
    </row>
    <row r="1087" spans="1:1">
      <c r="A1087" s="172"/>
    </row>
    <row r="1088" spans="1:1">
      <c r="A1088" s="172"/>
    </row>
    <row r="1089" spans="1:1">
      <c r="A1089" s="172"/>
    </row>
    <row r="1090" spans="1:1">
      <c r="A1090" s="172"/>
    </row>
    <row r="1091" spans="1:1">
      <c r="A1091" s="172"/>
    </row>
    <row r="1092" spans="1:1">
      <c r="A1092" s="172"/>
    </row>
    <row r="1093" spans="1:1">
      <c r="A1093" s="172"/>
    </row>
    <row r="1094" spans="1:1">
      <c r="A1094" s="172"/>
    </row>
    <row r="1095" spans="1:1">
      <c r="A1095" s="172"/>
    </row>
    <row r="1096" spans="1:1">
      <c r="A1096" s="172"/>
    </row>
    <row r="1097" spans="1:1">
      <c r="A1097" s="172"/>
    </row>
    <row r="1098" spans="1:1">
      <c r="A1098" s="172"/>
    </row>
    <row r="1099" spans="1:1">
      <c r="A1099" s="172"/>
    </row>
    <row r="1100" spans="1:1">
      <c r="A1100" s="172"/>
    </row>
    <row r="1101" spans="1:1">
      <c r="A1101" s="172"/>
    </row>
    <row r="1102" spans="1:1">
      <c r="A1102" s="172"/>
    </row>
    <row r="1103" spans="1:1">
      <c r="A1103" s="172"/>
    </row>
    <row r="1104" spans="1:1">
      <c r="A1104" s="172"/>
    </row>
    <row r="1105" spans="1:1">
      <c r="A1105" s="172"/>
    </row>
    <row r="1106" spans="1:1">
      <c r="A1106" s="172"/>
    </row>
    <row r="1107" spans="1:1">
      <c r="A1107" s="172"/>
    </row>
    <row r="1108" spans="1:1">
      <c r="A1108" s="172"/>
    </row>
    <row r="1109" spans="1:1">
      <c r="A1109" s="172"/>
    </row>
    <row r="1110" spans="1:1">
      <c r="A1110" s="172"/>
    </row>
    <row r="1111" spans="1:1">
      <c r="A1111" s="172"/>
    </row>
    <row r="1112" spans="1:1">
      <c r="A1112" s="172"/>
    </row>
    <row r="1113" spans="1:1">
      <c r="A1113" s="172"/>
    </row>
    <row r="1114" spans="1:1">
      <c r="A1114" s="172"/>
    </row>
    <row r="1115" spans="1:1">
      <c r="A1115" s="172"/>
    </row>
    <row r="1116" spans="1:1">
      <c r="A1116" s="172"/>
    </row>
    <row r="1117" spans="1:1">
      <c r="A1117" s="172"/>
    </row>
    <row r="1118" spans="1:1">
      <c r="A1118" s="172"/>
    </row>
    <row r="1119" spans="1:1">
      <c r="A1119" s="172"/>
    </row>
    <row r="1120" spans="1:1">
      <c r="A1120" s="172"/>
    </row>
    <row r="1121" spans="1:1">
      <c r="A1121" s="172"/>
    </row>
    <row r="1122" spans="1:1">
      <c r="A1122" s="172"/>
    </row>
    <row r="1123" spans="1:1">
      <c r="A1123" s="172"/>
    </row>
    <row r="1124" spans="1:1">
      <c r="A1124" s="172"/>
    </row>
    <row r="1125" spans="1:1">
      <c r="A1125" s="172"/>
    </row>
    <row r="1126" spans="1:1">
      <c r="A1126" s="172"/>
    </row>
    <row r="1127" spans="1:1">
      <c r="A1127" s="172"/>
    </row>
    <row r="1128" spans="1:1">
      <c r="A1128" s="172"/>
    </row>
    <row r="1129" spans="1:1">
      <c r="A1129" s="172"/>
    </row>
    <row r="1130" spans="1:1">
      <c r="A1130" s="172"/>
    </row>
    <row r="1131" spans="1:1">
      <c r="A1131" s="172"/>
    </row>
    <row r="1132" spans="1:1">
      <c r="A1132" s="172"/>
    </row>
    <row r="1133" spans="1:1">
      <c r="A1133" s="172"/>
    </row>
    <row r="1134" spans="1:1">
      <c r="A1134" s="172"/>
    </row>
    <row r="1135" spans="1:1">
      <c r="A1135" s="172"/>
    </row>
    <row r="1136" spans="1:1">
      <c r="A1136" s="172"/>
    </row>
    <row r="1137" spans="1:1">
      <c r="A1137" s="172"/>
    </row>
    <row r="1138" spans="1:1">
      <c r="A1138" s="172"/>
    </row>
    <row r="1139" spans="1:1">
      <c r="A1139" s="172"/>
    </row>
    <row r="1140" spans="1:1">
      <c r="A1140" s="172"/>
    </row>
    <row r="1141" spans="1:1">
      <c r="A1141" s="172"/>
    </row>
    <row r="1142" spans="1:1">
      <c r="A1142" s="172"/>
    </row>
    <row r="1143" spans="1:1">
      <c r="A1143" s="172"/>
    </row>
    <row r="1144" spans="1:1">
      <c r="A1144" s="172"/>
    </row>
    <row r="1145" spans="1:1">
      <c r="A1145" s="172"/>
    </row>
    <row r="1146" spans="1:1">
      <c r="A1146" s="172"/>
    </row>
    <row r="1147" spans="1:1">
      <c r="A1147" s="172"/>
    </row>
    <row r="1148" spans="1:1">
      <c r="A1148" s="172"/>
    </row>
    <row r="1149" spans="1:1">
      <c r="A1149" s="172"/>
    </row>
    <row r="1150" spans="1:1">
      <c r="A1150" s="172"/>
    </row>
    <row r="1151" spans="1:1">
      <c r="A1151" s="172"/>
    </row>
    <row r="1152" spans="1:1">
      <c r="A1152" s="172"/>
    </row>
    <row r="1153" spans="1:1">
      <c r="A1153" s="172"/>
    </row>
    <row r="1154" spans="1:1">
      <c r="A1154" s="172"/>
    </row>
    <row r="1155" spans="1:1">
      <c r="A1155" s="172"/>
    </row>
    <row r="1156" spans="1:1">
      <c r="A1156" s="172"/>
    </row>
    <row r="1157" spans="1:1">
      <c r="A1157" s="172"/>
    </row>
    <row r="1158" spans="1:1">
      <c r="A1158" s="172"/>
    </row>
    <row r="1159" spans="1:1">
      <c r="A1159" s="172"/>
    </row>
    <row r="1160" spans="1:1">
      <c r="A1160" s="172"/>
    </row>
    <row r="1161" spans="1:1">
      <c r="A1161" s="172"/>
    </row>
    <row r="1162" spans="1:1">
      <c r="A1162" s="172"/>
    </row>
    <row r="1163" spans="1:1">
      <c r="A1163" s="172"/>
    </row>
    <row r="1164" spans="1:1">
      <c r="A1164" s="172"/>
    </row>
    <row r="1165" spans="1:1">
      <c r="A1165" s="172"/>
    </row>
    <row r="1166" spans="1:1">
      <c r="A1166" s="172"/>
    </row>
    <row r="1167" spans="1:1">
      <c r="A1167" s="172"/>
    </row>
    <row r="1168" spans="1:1">
      <c r="A1168" s="172"/>
    </row>
    <row r="1169" spans="1:1">
      <c r="A1169" s="172"/>
    </row>
    <row r="1170" spans="1:1">
      <c r="A1170" s="172"/>
    </row>
    <row r="1171" spans="1:1">
      <c r="A1171" s="172"/>
    </row>
    <row r="1172" spans="1:1">
      <c r="A1172" s="172"/>
    </row>
    <row r="1173" spans="1:1">
      <c r="A1173" s="172"/>
    </row>
    <row r="1174" spans="1:1">
      <c r="A1174" s="172"/>
    </row>
    <row r="1175" spans="1:1">
      <c r="A1175" s="172"/>
    </row>
    <row r="1176" spans="1:1">
      <c r="A1176" s="172"/>
    </row>
    <row r="1177" spans="1:1">
      <c r="A1177" s="172"/>
    </row>
    <row r="1178" spans="1:1">
      <c r="A1178" s="172"/>
    </row>
    <row r="1179" spans="1:1">
      <c r="A1179" s="172"/>
    </row>
    <row r="1180" spans="1:1">
      <c r="A1180" s="172"/>
    </row>
    <row r="1181" spans="1:1">
      <c r="A1181" s="172"/>
    </row>
    <row r="1182" spans="1:1">
      <c r="A1182" s="172"/>
    </row>
    <row r="1183" spans="1:1">
      <c r="A1183" s="172"/>
    </row>
    <row r="1184" spans="1:1">
      <c r="A1184" s="172"/>
    </row>
    <row r="1185" spans="1:1">
      <c r="A1185" s="172"/>
    </row>
    <row r="1186" spans="1:1">
      <c r="A1186" s="172"/>
    </row>
    <row r="1187" spans="1:1">
      <c r="A1187" s="172"/>
    </row>
    <row r="1188" spans="1:1">
      <c r="A1188" s="172"/>
    </row>
    <row r="1189" spans="1:1">
      <c r="A1189" s="172"/>
    </row>
    <row r="1190" spans="1:1">
      <c r="A1190" s="172"/>
    </row>
    <row r="1191" spans="1:1">
      <c r="A1191" s="172"/>
    </row>
    <row r="1192" spans="1:1">
      <c r="A1192" s="172"/>
    </row>
    <row r="1193" spans="1:1">
      <c r="A1193" s="172"/>
    </row>
    <row r="1194" spans="1:1">
      <c r="A1194" s="172"/>
    </row>
    <row r="1195" spans="1:1">
      <c r="A1195" s="172"/>
    </row>
    <row r="1196" spans="1:1">
      <c r="A1196" s="172"/>
    </row>
    <row r="1197" spans="1:1">
      <c r="A1197" s="172"/>
    </row>
    <row r="1198" spans="1:1">
      <c r="A1198" s="172"/>
    </row>
    <row r="1199" spans="1:1">
      <c r="A1199" s="172"/>
    </row>
    <row r="1200" spans="1:1">
      <c r="A1200" s="172"/>
    </row>
    <row r="1201" spans="1:1">
      <c r="A1201" s="172"/>
    </row>
    <row r="1202" spans="1:1">
      <c r="A1202" s="172"/>
    </row>
    <row r="1203" spans="1:1">
      <c r="A1203" s="172"/>
    </row>
    <row r="1204" spans="1:1">
      <c r="A1204" s="172"/>
    </row>
    <row r="1205" spans="1:1">
      <c r="A1205" s="172"/>
    </row>
    <row r="1206" spans="1:1">
      <c r="A1206" s="172"/>
    </row>
    <row r="1207" spans="1:1">
      <c r="A1207" s="172"/>
    </row>
    <row r="1208" spans="1:1">
      <c r="A1208" s="172"/>
    </row>
    <row r="1209" spans="1:1">
      <c r="A1209" s="172"/>
    </row>
    <row r="1210" spans="1:1">
      <c r="A1210" s="172"/>
    </row>
    <row r="1211" spans="1:1">
      <c r="A1211" s="172"/>
    </row>
    <row r="1212" spans="1:1">
      <c r="A1212" s="172"/>
    </row>
    <row r="1213" spans="1:1">
      <c r="A1213" s="172"/>
    </row>
    <row r="1214" spans="1:1">
      <c r="A1214" s="172"/>
    </row>
    <row r="1215" spans="1:1">
      <c r="A1215" s="172"/>
    </row>
    <row r="1216" spans="1:1">
      <c r="A1216" s="172"/>
    </row>
    <row r="1217" spans="1:1">
      <c r="A1217" s="172"/>
    </row>
    <row r="1218" spans="1:1">
      <c r="A1218" s="172"/>
    </row>
    <row r="1219" spans="1:1">
      <c r="A1219" s="172"/>
    </row>
    <row r="1220" spans="1:1">
      <c r="A1220" s="172"/>
    </row>
    <row r="1221" spans="1:1">
      <c r="A1221" s="172"/>
    </row>
    <row r="1222" spans="1:1">
      <c r="A1222" s="172"/>
    </row>
    <row r="1223" spans="1:1">
      <c r="A1223" s="172"/>
    </row>
    <row r="1224" spans="1:1">
      <c r="A1224" s="172"/>
    </row>
    <row r="1225" spans="1:1">
      <c r="A1225" s="172"/>
    </row>
    <row r="1226" spans="1:1">
      <c r="A1226" s="172"/>
    </row>
    <row r="1227" spans="1:1">
      <c r="A1227" s="172"/>
    </row>
    <row r="1228" spans="1:1">
      <c r="A1228" s="172"/>
    </row>
    <row r="1229" spans="1:1">
      <c r="A1229" s="172"/>
    </row>
    <row r="1230" spans="1:1">
      <c r="A1230" s="172"/>
    </row>
    <row r="1231" spans="1:1">
      <c r="A1231" s="172"/>
    </row>
    <row r="1232" spans="1:1">
      <c r="A1232" s="172"/>
    </row>
    <row r="1233" spans="1:1">
      <c r="A1233" s="172"/>
    </row>
    <row r="1234" spans="1:1">
      <c r="A1234" s="172"/>
    </row>
    <row r="1235" spans="1:1">
      <c r="A1235" s="172"/>
    </row>
    <row r="1236" spans="1:1">
      <c r="A1236" s="172"/>
    </row>
    <row r="1237" spans="1:1">
      <c r="A1237" s="172"/>
    </row>
    <row r="1238" spans="1:1">
      <c r="A1238" s="172"/>
    </row>
    <row r="1239" spans="1:1">
      <c r="A1239" s="172"/>
    </row>
    <row r="1240" spans="1:1">
      <c r="A1240" s="172"/>
    </row>
    <row r="1241" spans="1:1">
      <c r="A1241" s="172"/>
    </row>
    <row r="1242" spans="1:1">
      <c r="A1242" s="172"/>
    </row>
    <row r="1243" spans="1:1">
      <c r="A1243" s="172"/>
    </row>
    <row r="1244" spans="1:1">
      <c r="A1244" s="172"/>
    </row>
    <row r="1245" spans="1:1">
      <c r="A1245" s="172"/>
    </row>
    <row r="1246" spans="1:1">
      <c r="A1246" s="172"/>
    </row>
    <row r="1247" spans="1:1">
      <c r="A1247" s="172"/>
    </row>
    <row r="1248" spans="1:1">
      <c r="A1248" s="172"/>
    </row>
    <row r="1249" spans="1:1">
      <c r="A1249" s="172"/>
    </row>
    <row r="1250" spans="1:1">
      <c r="A1250" s="172"/>
    </row>
    <row r="1251" spans="1:1">
      <c r="A1251" s="172"/>
    </row>
    <row r="1252" spans="1:1">
      <c r="A1252" s="172"/>
    </row>
    <row r="1253" spans="1:1">
      <c r="A1253" s="172"/>
    </row>
    <row r="1254" spans="1:1">
      <c r="A1254" s="172"/>
    </row>
    <row r="1255" spans="1:1">
      <c r="A1255" s="172"/>
    </row>
    <row r="1256" spans="1:1">
      <c r="A1256" s="172"/>
    </row>
    <row r="1257" spans="1:1">
      <c r="A1257" s="172"/>
    </row>
    <row r="1258" spans="1:1">
      <c r="A1258" s="172"/>
    </row>
    <row r="1259" spans="1:1">
      <c r="A1259" s="172"/>
    </row>
    <row r="1260" spans="1:1">
      <c r="A1260" s="172"/>
    </row>
    <row r="1261" spans="1:1">
      <c r="A1261" s="172"/>
    </row>
    <row r="1262" spans="1:1">
      <c r="A1262" s="172"/>
    </row>
    <row r="1263" spans="1:1">
      <c r="A1263" s="172"/>
    </row>
    <row r="1264" spans="1:1">
      <c r="A1264" s="172"/>
    </row>
    <row r="1265" spans="1:1">
      <c r="A1265" s="172"/>
    </row>
    <row r="1266" spans="1:1">
      <c r="A1266" s="172"/>
    </row>
    <row r="1267" spans="1:1">
      <c r="A1267" s="172"/>
    </row>
    <row r="1268" spans="1:1">
      <c r="A1268" s="172"/>
    </row>
    <row r="1269" spans="1:1">
      <c r="A1269" s="172"/>
    </row>
    <row r="1270" spans="1:1">
      <c r="A1270" s="172"/>
    </row>
    <row r="1271" spans="1:1">
      <c r="A1271" s="172"/>
    </row>
    <row r="1272" spans="1:1">
      <c r="A1272" s="172"/>
    </row>
    <row r="1273" spans="1:1">
      <c r="A1273" s="172"/>
    </row>
    <row r="1274" spans="1:1">
      <c r="A1274" s="172"/>
    </row>
    <row r="1275" spans="1:1">
      <c r="A1275" s="172"/>
    </row>
    <row r="1276" spans="1:1">
      <c r="A1276" s="172"/>
    </row>
    <row r="1277" spans="1:1">
      <c r="A1277" s="172"/>
    </row>
    <row r="1278" spans="1:1">
      <c r="A1278" s="172"/>
    </row>
    <row r="1279" spans="1:1">
      <c r="A1279" s="172"/>
    </row>
    <row r="1280" spans="1:1">
      <c r="A1280" s="172"/>
    </row>
    <row r="1281" spans="1:1">
      <c r="A1281" s="172"/>
    </row>
    <row r="1282" spans="1:1">
      <c r="A1282" s="172"/>
    </row>
    <row r="1283" spans="1:1">
      <c r="A1283" s="172"/>
    </row>
    <row r="1284" spans="1:1">
      <c r="A1284" s="172"/>
    </row>
    <row r="1285" spans="1:1">
      <c r="A1285" s="172"/>
    </row>
    <row r="1286" spans="1:1">
      <c r="A1286" s="172"/>
    </row>
    <row r="1287" spans="1:1">
      <c r="A1287" s="172"/>
    </row>
    <row r="1288" spans="1:1">
      <c r="A1288" s="172"/>
    </row>
    <row r="1289" spans="1:1">
      <c r="A1289" s="172"/>
    </row>
    <row r="1290" spans="1:1">
      <c r="A1290" s="172"/>
    </row>
    <row r="1291" spans="1:1">
      <c r="A1291" s="172"/>
    </row>
    <row r="1292" spans="1:1">
      <c r="A1292" s="172"/>
    </row>
    <row r="1293" spans="1:1">
      <c r="A1293" s="172"/>
    </row>
    <row r="1294" spans="1:1">
      <c r="A1294" s="172"/>
    </row>
    <row r="1295" spans="1:1">
      <c r="A1295" s="172"/>
    </row>
    <row r="1296" spans="1:1">
      <c r="A1296" s="172"/>
    </row>
    <row r="1297" spans="1:1">
      <c r="A1297" s="172"/>
    </row>
    <row r="1298" spans="1:1">
      <c r="A1298" s="172"/>
    </row>
    <row r="1299" spans="1:1">
      <c r="A1299" s="172"/>
    </row>
    <row r="1300" spans="1:1">
      <c r="A1300" s="172"/>
    </row>
    <row r="1301" spans="1:1">
      <c r="A1301" s="172"/>
    </row>
    <row r="1302" spans="1:1">
      <c r="A1302" s="172"/>
    </row>
    <row r="1303" spans="1:1">
      <c r="A1303" s="172"/>
    </row>
    <row r="1304" spans="1:1">
      <c r="A1304" s="172"/>
    </row>
    <row r="1305" spans="1:1">
      <c r="A1305" s="172"/>
    </row>
    <row r="1306" spans="1:1">
      <c r="A1306" s="172"/>
    </row>
    <row r="1307" spans="1:1">
      <c r="A1307" s="172"/>
    </row>
    <row r="1308" spans="1:1">
      <c r="A1308" s="172"/>
    </row>
    <row r="1309" spans="1:1">
      <c r="A1309" s="172"/>
    </row>
    <row r="1310" spans="1:1">
      <c r="A1310" s="172"/>
    </row>
    <row r="1311" spans="1:1">
      <c r="A1311" s="172"/>
    </row>
    <row r="1312" spans="1:1">
      <c r="A1312" s="172"/>
    </row>
    <row r="1313" spans="1:1">
      <c r="A1313" s="172"/>
    </row>
    <row r="1314" spans="1:1">
      <c r="A1314" s="172"/>
    </row>
    <row r="1315" spans="1:1">
      <c r="A1315" s="172"/>
    </row>
    <row r="1316" spans="1:1">
      <c r="A1316" s="172"/>
    </row>
    <row r="1317" spans="1:1">
      <c r="A1317" s="172"/>
    </row>
    <row r="1318" spans="1:1">
      <c r="A1318" s="172"/>
    </row>
    <row r="1319" spans="1:1">
      <c r="A1319" s="172"/>
    </row>
    <row r="1320" spans="1:1">
      <c r="A1320" s="172"/>
    </row>
    <row r="1321" spans="1:1">
      <c r="A1321" s="172"/>
    </row>
    <row r="1322" spans="1:1">
      <c r="A1322" s="172"/>
    </row>
    <row r="1323" spans="1:1">
      <c r="A1323" s="172"/>
    </row>
    <row r="1324" spans="1:1">
      <c r="A1324" s="172"/>
    </row>
    <row r="1325" spans="1:1">
      <c r="A1325" s="172"/>
    </row>
    <row r="1326" spans="1:1">
      <c r="A1326" s="172"/>
    </row>
    <row r="1327" spans="1:1">
      <c r="A1327" s="172"/>
    </row>
    <row r="1328" spans="1:1">
      <c r="A1328" s="172"/>
    </row>
    <row r="1329" spans="1:1">
      <c r="A1329" s="172"/>
    </row>
    <row r="1330" spans="1:1">
      <c r="A1330" s="172"/>
    </row>
    <row r="1331" spans="1:1">
      <c r="A1331" s="172"/>
    </row>
    <row r="1332" spans="1:1">
      <c r="A1332" s="172"/>
    </row>
    <row r="1333" spans="1:1">
      <c r="A1333" s="172"/>
    </row>
    <row r="1334" spans="1:1">
      <c r="A1334" s="172"/>
    </row>
    <row r="1335" spans="1:1">
      <c r="A1335" s="172"/>
    </row>
    <row r="1336" spans="1:1">
      <c r="A1336" s="172"/>
    </row>
    <row r="1337" spans="1:1">
      <c r="A1337" s="172"/>
    </row>
    <row r="1338" spans="1:1">
      <c r="A1338" s="172"/>
    </row>
    <row r="1339" spans="1:1">
      <c r="A1339" s="172"/>
    </row>
    <row r="1340" spans="1:1">
      <c r="A1340" s="172"/>
    </row>
    <row r="1341" spans="1:1">
      <c r="A1341" s="172"/>
    </row>
    <row r="1342" spans="1:1">
      <c r="A1342" s="172"/>
    </row>
    <row r="1343" spans="1:1">
      <c r="A1343" s="172"/>
    </row>
    <row r="1344" spans="1:1">
      <c r="A1344" s="172"/>
    </row>
    <row r="1345" spans="1:1">
      <c r="A1345" s="172"/>
    </row>
    <row r="1346" spans="1:1">
      <c r="A1346" s="172"/>
    </row>
    <row r="1347" spans="1:1">
      <c r="A1347" s="172"/>
    </row>
    <row r="1348" spans="1:1">
      <c r="A1348" s="172"/>
    </row>
    <row r="1349" spans="1:1">
      <c r="A1349" s="172"/>
    </row>
    <row r="1350" spans="1:1">
      <c r="A1350" s="172"/>
    </row>
    <row r="1351" spans="1:1">
      <c r="A1351" s="172"/>
    </row>
    <row r="1352" spans="1:1">
      <c r="A1352" s="172"/>
    </row>
    <row r="1353" spans="1:1">
      <c r="A1353" s="172"/>
    </row>
    <row r="1354" spans="1:1">
      <c r="A1354" s="172"/>
    </row>
    <row r="1355" spans="1:1">
      <c r="A1355" s="172"/>
    </row>
    <row r="1356" spans="1:1">
      <c r="A1356" s="172"/>
    </row>
    <row r="1357" spans="1:1">
      <c r="A1357" s="172"/>
    </row>
    <row r="1358" spans="1:1">
      <c r="A1358" s="172"/>
    </row>
    <row r="1359" spans="1:1">
      <c r="A1359" s="172"/>
    </row>
    <row r="1360" spans="1:1">
      <c r="A1360" s="172"/>
    </row>
    <row r="1361" spans="1:1">
      <c r="A1361" s="172"/>
    </row>
    <row r="1362" spans="1:1">
      <c r="A1362" s="172"/>
    </row>
    <row r="1363" spans="1:1">
      <c r="A1363" s="172"/>
    </row>
    <row r="1364" spans="1:1">
      <c r="A1364" s="172"/>
    </row>
    <row r="1365" spans="1:1">
      <c r="A1365" s="172"/>
    </row>
    <row r="1366" spans="1:1">
      <c r="A1366" s="172"/>
    </row>
    <row r="1367" spans="1:1">
      <c r="A1367" s="172"/>
    </row>
    <row r="1368" spans="1:1">
      <c r="A1368" s="172"/>
    </row>
    <row r="1369" spans="1:1">
      <c r="A1369" s="172"/>
    </row>
    <row r="1370" spans="1:1">
      <c r="A1370" s="172"/>
    </row>
    <row r="1371" spans="1:1">
      <c r="A1371" s="172"/>
    </row>
    <row r="1372" spans="1:1">
      <c r="A1372" s="172"/>
    </row>
    <row r="1373" spans="1:1">
      <c r="A1373" s="172"/>
    </row>
    <row r="1374" spans="1:1">
      <c r="A1374" s="172"/>
    </row>
    <row r="1375" spans="1:1">
      <c r="A1375" s="172"/>
    </row>
    <row r="1376" spans="1:1">
      <c r="A1376" s="172"/>
    </row>
    <row r="1377" spans="1:1">
      <c r="A1377" s="172"/>
    </row>
    <row r="1378" spans="1:1">
      <c r="A1378" s="172"/>
    </row>
    <row r="1379" spans="1:1">
      <c r="A1379" s="172"/>
    </row>
    <row r="1380" spans="1:1">
      <c r="A1380" s="172"/>
    </row>
    <row r="1381" spans="1:1">
      <c r="A1381" s="172"/>
    </row>
    <row r="1382" spans="1:1">
      <c r="A1382" s="172"/>
    </row>
    <row r="1383" spans="1:1">
      <c r="A1383" s="172"/>
    </row>
    <row r="1384" spans="1:1">
      <c r="A1384" s="172"/>
    </row>
    <row r="1385" spans="1:1">
      <c r="A1385" s="172"/>
    </row>
    <row r="1386" spans="1:1">
      <c r="A1386" s="172"/>
    </row>
    <row r="1387" spans="1:1">
      <c r="A1387" s="172"/>
    </row>
    <row r="1388" spans="1:1">
      <c r="A1388" s="172"/>
    </row>
    <row r="1389" spans="1:1">
      <c r="A1389" s="172"/>
    </row>
    <row r="1390" spans="1:1">
      <c r="A1390" s="172"/>
    </row>
    <row r="1391" spans="1:1">
      <c r="A1391" s="172"/>
    </row>
    <row r="1392" spans="1:1">
      <c r="A1392" s="172"/>
    </row>
    <row r="1393" spans="1:1">
      <c r="A1393" s="172"/>
    </row>
    <row r="1394" spans="1:1">
      <c r="A1394" s="172"/>
    </row>
    <row r="1395" spans="1:1">
      <c r="A1395" s="172"/>
    </row>
    <row r="1396" spans="1:1">
      <c r="A1396" s="172"/>
    </row>
    <row r="1397" spans="1:1">
      <c r="A1397" s="172"/>
    </row>
    <row r="1398" spans="1:1">
      <c r="A1398" s="172"/>
    </row>
    <row r="1399" spans="1:1">
      <c r="A1399" s="172"/>
    </row>
    <row r="1400" spans="1:1">
      <c r="A1400" s="172"/>
    </row>
    <row r="1401" spans="1:1">
      <c r="A1401" s="172"/>
    </row>
    <row r="1402" spans="1:1">
      <c r="A1402" s="172"/>
    </row>
    <row r="1403" spans="1:1">
      <c r="A1403" s="172"/>
    </row>
    <row r="1404" spans="1:1">
      <c r="A1404" s="172"/>
    </row>
    <row r="1405" spans="1:1">
      <c r="A1405" s="172"/>
    </row>
    <row r="1406" spans="1:1">
      <c r="A1406" s="172"/>
    </row>
    <row r="1407" spans="1:1">
      <c r="A1407" s="172"/>
    </row>
    <row r="1408" spans="1:1">
      <c r="A1408" s="172"/>
    </row>
    <row r="1409" spans="1:1">
      <c r="A1409" s="172"/>
    </row>
    <row r="1410" spans="1:1">
      <c r="A1410" s="172"/>
    </row>
    <row r="1411" spans="1:1">
      <c r="A1411" s="172"/>
    </row>
    <row r="1412" spans="1:1">
      <c r="A1412" s="172"/>
    </row>
    <row r="1413" spans="1:1">
      <c r="A1413" s="172"/>
    </row>
    <row r="1414" spans="1:1">
      <c r="A1414" s="172"/>
    </row>
    <row r="1415" spans="1:1">
      <c r="A1415" s="172"/>
    </row>
    <row r="1416" spans="1:1">
      <c r="A1416" s="172"/>
    </row>
    <row r="1417" spans="1:1">
      <c r="A1417" s="172"/>
    </row>
    <row r="1418" spans="1:1">
      <c r="A1418" s="172"/>
    </row>
    <row r="1419" spans="1:1">
      <c r="A1419" s="172"/>
    </row>
    <row r="1420" spans="1:1">
      <c r="A1420" s="172"/>
    </row>
    <row r="1421" spans="1:1">
      <c r="A1421" s="172"/>
    </row>
    <row r="1422" spans="1:1">
      <c r="A1422" s="172"/>
    </row>
    <row r="1423" spans="1:1">
      <c r="A1423" s="172"/>
    </row>
    <row r="1424" spans="1:1">
      <c r="A1424" s="172"/>
    </row>
    <row r="1425" spans="1:1">
      <c r="A1425" s="172"/>
    </row>
    <row r="1426" spans="1:1">
      <c r="A1426" s="172"/>
    </row>
    <row r="1427" spans="1:1">
      <c r="A1427" s="172"/>
    </row>
    <row r="1428" spans="1:1">
      <c r="A1428" s="172"/>
    </row>
    <row r="1429" spans="1:1">
      <c r="A1429" s="172"/>
    </row>
    <row r="1430" spans="1:1">
      <c r="A1430" s="172"/>
    </row>
    <row r="1431" spans="1:1">
      <c r="A1431" s="172"/>
    </row>
    <row r="1432" spans="1:1">
      <c r="A1432" s="172"/>
    </row>
    <row r="1433" spans="1:1">
      <c r="A1433" s="172"/>
    </row>
    <row r="1434" spans="1:1">
      <c r="A1434" s="172"/>
    </row>
    <row r="1435" spans="1:1">
      <c r="A1435" s="172"/>
    </row>
    <row r="1436" spans="1:1">
      <c r="A1436" s="172"/>
    </row>
    <row r="1437" spans="1:1">
      <c r="A1437" s="172"/>
    </row>
    <row r="1438" spans="1:1">
      <c r="A1438" s="172"/>
    </row>
    <row r="1439" spans="1:1">
      <c r="A1439" s="172"/>
    </row>
    <row r="1440" spans="1:1">
      <c r="A1440" s="172"/>
    </row>
    <row r="1441" spans="1:1">
      <c r="A1441" s="172"/>
    </row>
    <row r="1442" spans="1:1">
      <c r="A1442" s="172"/>
    </row>
    <row r="1443" spans="1:1">
      <c r="A1443" s="172"/>
    </row>
    <row r="1444" spans="1:1">
      <c r="A1444" s="172"/>
    </row>
    <row r="1445" spans="1:1">
      <c r="A1445" s="172"/>
    </row>
    <row r="1446" spans="1:1">
      <c r="A1446" s="172"/>
    </row>
    <row r="1447" spans="1:1">
      <c r="A1447" s="172"/>
    </row>
    <row r="1448" spans="1:1">
      <c r="A1448" s="172"/>
    </row>
    <row r="1449" spans="1:1">
      <c r="A1449" s="172"/>
    </row>
    <row r="1450" spans="1:1">
      <c r="A1450" s="172"/>
    </row>
    <row r="1451" spans="1:1">
      <c r="A1451" s="172"/>
    </row>
    <row r="1452" spans="1:1">
      <c r="A1452" s="172"/>
    </row>
    <row r="1453" spans="1:1">
      <c r="A1453" s="172"/>
    </row>
    <row r="1454" spans="1:1">
      <c r="A1454" s="172"/>
    </row>
    <row r="1455" spans="1:1">
      <c r="A1455" s="172"/>
    </row>
    <row r="1456" spans="1:1">
      <c r="A1456" s="172"/>
    </row>
    <row r="1457" spans="1:1">
      <c r="A1457" s="172"/>
    </row>
    <row r="1458" spans="1:1">
      <c r="A1458" s="172"/>
    </row>
    <row r="1459" spans="1:1">
      <c r="A1459" s="172"/>
    </row>
    <row r="1460" spans="1:1">
      <c r="A1460" s="172"/>
    </row>
    <row r="1461" spans="1:1">
      <c r="A1461" s="172"/>
    </row>
    <row r="1462" spans="1:1">
      <c r="A1462" s="172"/>
    </row>
    <row r="1463" spans="1:1">
      <c r="A1463" s="172"/>
    </row>
    <row r="1464" spans="1:1">
      <c r="A1464" s="172"/>
    </row>
    <row r="1465" spans="1:1">
      <c r="A1465" s="172"/>
    </row>
    <row r="1466" spans="1:1">
      <c r="A1466" s="172"/>
    </row>
    <row r="1467" spans="1:1">
      <c r="A1467" s="172"/>
    </row>
    <row r="1468" spans="1:1">
      <c r="A1468" s="172"/>
    </row>
    <row r="1469" spans="1:1">
      <c r="A1469" s="172"/>
    </row>
    <row r="1470" spans="1:1">
      <c r="A1470" s="172"/>
    </row>
    <row r="1471" spans="1:1">
      <c r="A1471" s="172"/>
    </row>
    <row r="1472" spans="1:1">
      <c r="A1472" s="172"/>
    </row>
    <row r="1473" spans="1:1">
      <c r="A1473" s="172"/>
    </row>
    <row r="1474" spans="1:1">
      <c r="A1474" s="172"/>
    </row>
    <row r="1475" spans="1:1">
      <c r="A1475" s="172"/>
    </row>
    <row r="1476" spans="1:1">
      <c r="A1476" s="172"/>
    </row>
    <row r="1477" spans="1:1">
      <c r="A1477" s="172"/>
    </row>
    <row r="1478" spans="1:1">
      <c r="A1478" s="172"/>
    </row>
    <row r="1479" spans="1:1">
      <c r="A1479" s="172"/>
    </row>
    <row r="1480" spans="1:1">
      <c r="A1480" s="172"/>
    </row>
    <row r="1481" spans="1:1">
      <c r="A1481" s="172"/>
    </row>
    <row r="1482" spans="1:1">
      <c r="A1482" s="172"/>
    </row>
    <row r="1483" spans="1:1">
      <c r="A1483" s="172"/>
    </row>
    <row r="1484" spans="1:1">
      <c r="A1484" s="172"/>
    </row>
    <row r="1485" spans="1:1">
      <c r="A1485" s="172"/>
    </row>
    <row r="1486" spans="1:1">
      <c r="A1486" s="172"/>
    </row>
    <row r="1487" spans="1:1">
      <c r="A1487" s="172"/>
    </row>
    <row r="1488" spans="1:1">
      <c r="A1488" s="172"/>
    </row>
    <row r="1489" spans="1:1">
      <c r="A1489" s="172"/>
    </row>
    <row r="1490" spans="1:1">
      <c r="A1490" s="172"/>
    </row>
    <row r="1491" spans="1:1">
      <c r="A1491" s="172"/>
    </row>
    <row r="1492" spans="1:1">
      <c r="A1492" s="172"/>
    </row>
    <row r="1493" spans="1:1">
      <c r="A1493" s="172"/>
    </row>
    <row r="1494" spans="1:1">
      <c r="A1494" s="172"/>
    </row>
    <row r="1495" spans="1:1">
      <c r="A1495" s="172"/>
    </row>
    <row r="1496" spans="1:1">
      <c r="A1496" s="172"/>
    </row>
    <row r="1497" spans="1:1">
      <c r="A1497" s="172"/>
    </row>
    <row r="1498" spans="1:1">
      <c r="A1498" s="172"/>
    </row>
    <row r="1499" spans="1:1">
      <c r="A1499" s="172"/>
    </row>
    <row r="1500" spans="1:1">
      <c r="A1500" s="172"/>
    </row>
    <row r="1501" spans="1:1">
      <c r="A1501" s="172"/>
    </row>
    <row r="1502" spans="1:1">
      <c r="A1502" s="172"/>
    </row>
    <row r="1503" spans="1:1">
      <c r="A1503" s="172"/>
    </row>
    <row r="1504" spans="1:1">
      <c r="A1504" s="172"/>
    </row>
    <row r="1505" spans="1:1">
      <c r="A1505" s="172"/>
    </row>
    <row r="1506" spans="1:1">
      <c r="A1506" s="172"/>
    </row>
    <row r="1507" spans="1:1">
      <c r="A1507" s="172"/>
    </row>
    <row r="1508" spans="1:1">
      <c r="A1508" s="172"/>
    </row>
    <row r="1509" spans="1:1">
      <c r="A1509" s="172"/>
    </row>
    <row r="1510" spans="1:1">
      <c r="A1510" s="172"/>
    </row>
    <row r="1511" spans="1:1">
      <c r="A1511" s="172"/>
    </row>
    <row r="1512" spans="1:1">
      <c r="A1512" s="172"/>
    </row>
    <row r="1513" spans="1:1">
      <c r="A1513" s="172"/>
    </row>
    <row r="1514" spans="1:1">
      <c r="A1514" s="172"/>
    </row>
    <row r="1515" spans="1:1">
      <c r="A1515" s="172"/>
    </row>
    <row r="1516" spans="1:1">
      <c r="A1516" s="172"/>
    </row>
    <row r="1517" spans="1:1">
      <c r="A1517" s="172"/>
    </row>
    <row r="1518" spans="1:1">
      <c r="A1518" s="172"/>
    </row>
    <row r="1519" spans="1:1">
      <c r="A1519" s="172"/>
    </row>
    <row r="1520" spans="1:1">
      <c r="A1520" s="172"/>
    </row>
    <row r="1521" spans="1:1">
      <c r="A1521" s="172"/>
    </row>
    <row r="1522" spans="1:1">
      <c r="A1522" s="172"/>
    </row>
    <row r="1523" spans="1:1">
      <c r="A1523" s="172"/>
    </row>
    <row r="1524" spans="1:1">
      <c r="A1524" s="172"/>
    </row>
    <row r="1525" spans="1:1">
      <c r="A1525" s="172"/>
    </row>
    <row r="1526" spans="1:1">
      <c r="A1526" s="172"/>
    </row>
    <row r="1527" spans="1:1">
      <c r="A1527" s="172"/>
    </row>
    <row r="1528" spans="1:1">
      <c r="A1528" s="172"/>
    </row>
    <row r="1529" spans="1:1">
      <c r="A1529" s="172"/>
    </row>
    <row r="1530" spans="1:1">
      <c r="A1530" s="172"/>
    </row>
    <row r="1531" spans="1:1">
      <c r="A1531" s="172"/>
    </row>
    <row r="1532" spans="1:1">
      <c r="A1532" s="172"/>
    </row>
    <row r="1533" spans="1:1">
      <c r="A1533" s="172"/>
    </row>
    <row r="1534" spans="1:1">
      <c r="A1534" s="172"/>
    </row>
    <row r="1535" spans="1:1">
      <c r="A1535" s="172"/>
    </row>
    <row r="1536" spans="1:1">
      <c r="A1536" s="172"/>
    </row>
    <row r="1537" spans="1:1">
      <c r="A1537" s="172"/>
    </row>
    <row r="1538" spans="1:1">
      <c r="A1538" s="172"/>
    </row>
    <row r="1539" spans="1:1">
      <c r="A1539" s="172"/>
    </row>
    <row r="1540" spans="1:1">
      <c r="A1540" s="172"/>
    </row>
    <row r="1541" spans="1:1">
      <c r="A1541" s="172"/>
    </row>
    <row r="1542" spans="1:1">
      <c r="A1542" s="172"/>
    </row>
    <row r="1543" spans="1:1">
      <c r="A1543" s="172"/>
    </row>
    <row r="1544" spans="1:1">
      <c r="A1544" s="172"/>
    </row>
    <row r="1545" spans="1:1">
      <c r="A1545" s="172"/>
    </row>
    <row r="1546" spans="1:1">
      <c r="A1546" s="172"/>
    </row>
    <row r="1547" spans="1:1">
      <c r="A1547" s="172"/>
    </row>
    <row r="1548" spans="1:1">
      <c r="A1548" s="172"/>
    </row>
    <row r="1549" spans="1:1">
      <c r="A1549" s="172"/>
    </row>
    <row r="1550" spans="1:1">
      <c r="A1550" s="172"/>
    </row>
    <row r="1551" spans="1:1">
      <c r="A1551" s="172"/>
    </row>
    <row r="1552" spans="1:1">
      <c r="A1552" s="172"/>
    </row>
    <row r="1553" spans="1:1">
      <c r="A1553" s="172"/>
    </row>
    <row r="1554" spans="1:1">
      <c r="A1554" s="172"/>
    </row>
    <row r="1555" spans="1:1">
      <c r="A1555" s="172"/>
    </row>
    <row r="1556" spans="1:1">
      <c r="A1556" s="172"/>
    </row>
    <row r="1557" spans="1:1">
      <c r="A1557" s="172"/>
    </row>
    <row r="1558" spans="1:1">
      <c r="A1558" s="172"/>
    </row>
    <row r="1559" spans="1:1">
      <c r="A1559" s="172"/>
    </row>
    <row r="1560" spans="1:1">
      <c r="A1560" s="172"/>
    </row>
    <row r="1561" spans="1:1">
      <c r="A1561" s="172"/>
    </row>
    <row r="1562" spans="1:1">
      <c r="A1562" s="172"/>
    </row>
    <row r="1563" spans="1:1">
      <c r="A1563" s="172"/>
    </row>
    <row r="1564" spans="1:1">
      <c r="A1564" s="172"/>
    </row>
    <row r="1565" spans="1:1">
      <c r="A1565" s="172"/>
    </row>
    <row r="1566" spans="1:1">
      <c r="A1566" s="172"/>
    </row>
    <row r="1567" spans="1:1">
      <c r="A1567" s="172"/>
    </row>
    <row r="1568" spans="1:1">
      <c r="A1568" s="172"/>
    </row>
    <row r="1569" spans="1:1">
      <c r="A1569" s="172"/>
    </row>
    <row r="1570" spans="1:1">
      <c r="A1570" s="172"/>
    </row>
    <row r="1571" spans="1:1">
      <c r="A1571" s="172"/>
    </row>
    <row r="1572" spans="1:1">
      <c r="A1572" s="172"/>
    </row>
    <row r="1573" spans="1:1">
      <c r="A1573" s="172"/>
    </row>
    <row r="1574" spans="1:1">
      <c r="A1574" s="172"/>
    </row>
    <row r="1575" spans="1:1">
      <c r="A1575" s="172"/>
    </row>
    <row r="1576" spans="1:1">
      <c r="A1576" s="172"/>
    </row>
    <row r="1577" spans="1:1">
      <c r="A1577" s="172"/>
    </row>
    <row r="1578" spans="1:1">
      <c r="A1578" s="172"/>
    </row>
    <row r="1579" spans="1:1">
      <c r="A1579" s="172"/>
    </row>
    <row r="1580" spans="1:1">
      <c r="A1580" s="172"/>
    </row>
    <row r="1581" spans="1:1">
      <c r="A1581" s="172"/>
    </row>
    <row r="1582" spans="1:1">
      <c r="A1582" s="172"/>
    </row>
    <row r="1583" spans="1:1">
      <c r="A1583" s="172"/>
    </row>
    <row r="1584" spans="1:1">
      <c r="A1584" s="172"/>
    </row>
    <row r="1585" spans="1:1">
      <c r="A1585" s="172"/>
    </row>
    <row r="1586" spans="1:1">
      <c r="A1586" s="172"/>
    </row>
    <row r="1587" spans="1:1">
      <c r="A1587" s="172"/>
    </row>
    <row r="1588" spans="1:1">
      <c r="A1588" s="172"/>
    </row>
    <row r="1589" spans="1:1">
      <c r="A1589" s="172"/>
    </row>
    <row r="1590" spans="1:1">
      <c r="A1590" s="172"/>
    </row>
    <row r="1591" spans="1:1">
      <c r="A1591" s="172"/>
    </row>
    <row r="1592" spans="1:1">
      <c r="A1592" s="172"/>
    </row>
    <row r="1593" spans="1:1">
      <c r="A1593" s="172"/>
    </row>
    <row r="1594" spans="1:1">
      <c r="A1594" s="172"/>
    </row>
    <row r="1595" spans="1:1">
      <c r="A1595" s="172"/>
    </row>
    <row r="1596" spans="1:1">
      <c r="A1596" s="172"/>
    </row>
    <row r="1597" spans="1:1">
      <c r="A1597" s="172"/>
    </row>
    <row r="1598" spans="1:1">
      <c r="A1598" s="172"/>
    </row>
    <row r="1599" spans="1:1">
      <c r="A1599" s="172"/>
    </row>
    <row r="1600" spans="1:1">
      <c r="A1600" s="172"/>
    </row>
    <row r="1601" spans="1:1">
      <c r="A1601" s="172"/>
    </row>
    <row r="1602" spans="1:1">
      <c r="A1602" s="172"/>
    </row>
    <row r="1603" spans="1:1">
      <c r="A1603" s="172"/>
    </row>
    <row r="1604" spans="1:1">
      <c r="A1604" s="172"/>
    </row>
    <row r="1605" spans="1:1">
      <c r="A1605" s="172"/>
    </row>
    <row r="1606" spans="1:1">
      <c r="A1606" s="172"/>
    </row>
    <row r="1607" spans="1:1">
      <c r="A1607" s="172"/>
    </row>
    <row r="1608" spans="1:1">
      <c r="A1608" s="172"/>
    </row>
    <row r="1609" spans="1:1">
      <c r="A1609" s="172"/>
    </row>
    <row r="1610" spans="1:1">
      <c r="A1610" s="172"/>
    </row>
    <row r="1611" spans="1:1">
      <c r="A1611" s="172"/>
    </row>
    <row r="1612" spans="1:1">
      <c r="A1612" s="172"/>
    </row>
    <row r="1613" spans="1:1">
      <c r="A1613" s="172"/>
    </row>
    <row r="1614" spans="1:1">
      <c r="A1614" s="172"/>
    </row>
    <row r="1615" spans="1:1">
      <c r="A1615" s="172"/>
    </row>
    <row r="1616" spans="1:1">
      <c r="A1616" s="172"/>
    </row>
    <row r="1617" spans="1:1">
      <c r="A1617" s="172"/>
    </row>
    <row r="1618" spans="1:1">
      <c r="A1618" s="172"/>
    </row>
    <row r="1619" spans="1:1">
      <c r="A1619" s="172"/>
    </row>
    <row r="1620" spans="1:1">
      <c r="A1620" s="172"/>
    </row>
    <row r="1621" spans="1:1">
      <c r="A1621" s="172"/>
    </row>
    <row r="1622" spans="1:1">
      <c r="A1622" s="172"/>
    </row>
    <row r="1623" spans="1:1">
      <c r="A1623" s="172"/>
    </row>
    <row r="1624" spans="1:1">
      <c r="A1624" s="172"/>
    </row>
    <row r="1625" spans="1:1">
      <c r="A1625" s="172"/>
    </row>
    <row r="1626" spans="1:1">
      <c r="A1626" s="172"/>
    </row>
    <row r="1627" spans="1:1">
      <c r="A1627" s="172"/>
    </row>
    <row r="1628" spans="1:1">
      <c r="A1628" s="172"/>
    </row>
    <row r="1629" spans="1:1">
      <c r="A1629" s="172"/>
    </row>
    <row r="1630" spans="1:1">
      <c r="A1630" s="172"/>
    </row>
    <row r="1631" spans="1:1">
      <c r="A1631" s="172"/>
    </row>
    <row r="1632" spans="1:1">
      <c r="A1632" s="172"/>
    </row>
    <row r="1633" spans="1:1">
      <c r="A1633" s="172"/>
    </row>
    <row r="1634" spans="1:1">
      <c r="A1634" s="172"/>
    </row>
    <row r="1635" spans="1:1">
      <c r="A1635" s="172"/>
    </row>
    <row r="1636" spans="1:1">
      <c r="A1636" s="172"/>
    </row>
    <row r="1637" spans="1:1">
      <c r="A1637" s="172"/>
    </row>
    <row r="1638" spans="1:1">
      <c r="A1638" s="172"/>
    </row>
    <row r="1639" spans="1:1">
      <c r="A1639" s="172"/>
    </row>
    <row r="1640" spans="1:1">
      <c r="A1640" s="172"/>
    </row>
    <row r="1641" spans="1:1">
      <c r="A1641" s="172"/>
    </row>
    <row r="1642" spans="1:1">
      <c r="A1642" s="172"/>
    </row>
    <row r="1643" spans="1:1">
      <c r="A1643" s="172"/>
    </row>
    <row r="1644" spans="1:1">
      <c r="A1644" s="172"/>
    </row>
    <row r="1645" spans="1:1">
      <c r="A1645" s="172"/>
    </row>
    <row r="1646" spans="1:1">
      <c r="A1646" s="172"/>
    </row>
    <row r="1647" spans="1:1">
      <c r="A1647" s="172"/>
    </row>
    <row r="1648" spans="1:1">
      <c r="A1648" s="172"/>
    </row>
    <row r="1649" spans="1:1">
      <c r="A1649" s="172"/>
    </row>
    <row r="1650" spans="1:1">
      <c r="A1650" s="172"/>
    </row>
    <row r="1651" spans="1:1">
      <c r="A1651" s="172"/>
    </row>
    <row r="1652" spans="1:1">
      <c r="A1652" s="172"/>
    </row>
    <row r="1653" spans="1:1">
      <c r="A1653" s="172"/>
    </row>
    <row r="1654" spans="1:1">
      <c r="A1654" s="172"/>
    </row>
    <row r="1655" spans="1:1">
      <c r="A1655" s="172"/>
    </row>
    <row r="1656" spans="1:1">
      <c r="A1656" s="172"/>
    </row>
    <row r="1657" spans="1:1">
      <c r="A1657" s="172"/>
    </row>
    <row r="1658" spans="1:1">
      <c r="A1658" s="172"/>
    </row>
    <row r="1659" spans="1:1">
      <c r="A1659" s="172"/>
    </row>
    <row r="1660" spans="1:1">
      <c r="A1660" s="172"/>
    </row>
    <row r="1661" spans="1:1">
      <c r="A1661" s="172"/>
    </row>
    <row r="1662" spans="1:1">
      <c r="A1662" s="172"/>
    </row>
    <row r="1663" spans="1:1">
      <c r="A1663" s="172"/>
    </row>
    <row r="1664" spans="1:1">
      <c r="A1664" s="172"/>
    </row>
    <row r="1665" spans="1:1">
      <c r="A1665" s="172"/>
    </row>
    <row r="1666" spans="1:1">
      <c r="A1666" s="172"/>
    </row>
    <row r="1667" spans="1:1">
      <c r="A1667" s="172"/>
    </row>
    <row r="1668" spans="1:1">
      <c r="A1668" s="172"/>
    </row>
    <row r="1669" spans="1:1">
      <c r="A1669" s="172"/>
    </row>
    <row r="1670" spans="1:1">
      <c r="A1670" s="172"/>
    </row>
    <row r="1671" spans="1:1">
      <c r="A1671" s="172"/>
    </row>
    <row r="1672" spans="1:1">
      <c r="A1672" s="172"/>
    </row>
    <row r="1673" spans="1:1">
      <c r="A1673" s="172"/>
    </row>
    <row r="1674" spans="1:1">
      <c r="A1674" s="172"/>
    </row>
    <row r="1675" spans="1:1">
      <c r="A1675" s="172"/>
    </row>
    <row r="1676" spans="1:1">
      <c r="A1676" s="172"/>
    </row>
    <row r="1677" spans="1:1">
      <c r="A1677" s="172"/>
    </row>
    <row r="1678" spans="1:1">
      <c r="A1678" s="172"/>
    </row>
    <row r="1679" spans="1:1">
      <c r="A1679" s="172"/>
    </row>
    <row r="1680" spans="1:1">
      <c r="A1680" s="172"/>
    </row>
    <row r="1681" spans="1:1">
      <c r="A1681" s="172"/>
    </row>
    <row r="1682" spans="1:1">
      <c r="A1682" s="172"/>
    </row>
    <row r="1683" spans="1:1">
      <c r="A1683" s="172"/>
    </row>
    <row r="1684" spans="1:1">
      <c r="A1684" s="172"/>
    </row>
    <row r="1685" spans="1:1">
      <c r="A1685" s="172"/>
    </row>
    <row r="1686" spans="1:1">
      <c r="A1686" s="172"/>
    </row>
    <row r="1687" spans="1:1">
      <c r="A1687" s="172"/>
    </row>
    <row r="1688" spans="1:1">
      <c r="A1688" s="172"/>
    </row>
    <row r="1689" spans="1:1">
      <c r="A1689" s="172"/>
    </row>
    <row r="1690" spans="1:1">
      <c r="A1690" s="172"/>
    </row>
    <row r="1691" spans="1:1">
      <c r="A1691" s="172"/>
    </row>
    <row r="1692" spans="1:1">
      <c r="A1692" s="172"/>
    </row>
    <row r="1693" spans="1:1">
      <c r="A1693" s="172"/>
    </row>
    <row r="1694" spans="1:1">
      <c r="A1694" s="172"/>
    </row>
    <row r="1695" spans="1:1">
      <c r="A1695" s="172"/>
    </row>
    <row r="1696" spans="1:1">
      <c r="A1696" s="172"/>
    </row>
    <row r="1697" spans="1:1">
      <c r="A1697" s="172"/>
    </row>
    <row r="1698" spans="1:1">
      <c r="A1698" s="172"/>
    </row>
    <row r="1699" spans="1:1">
      <c r="A1699" s="172"/>
    </row>
    <row r="1700" spans="1:1">
      <c r="A1700" s="172"/>
    </row>
    <row r="1701" spans="1:1">
      <c r="A1701" s="172"/>
    </row>
    <row r="1702" spans="1:1">
      <c r="A1702" s="172"/>
    </row>
    <row r="1703" spans="1:1">
      <c r="A1703" s="172"/>
    </row>
    <row r="1704" spans="1:1">
      <c r="A1704" s="172"/>
    </row>
    <row r="1705" spans="1:1">
      <c r="A1705" s="172"/>
    </row>
    <row r="1706" spans="1:1">
      <c r="A1706" s="172"/>
    </row>
    <row r="1707" spans="1:1">
      <c r="A1707" s="172"/>
    </row>
    <row r="1708" spans="1:1">
      <c r="A1708" s="172"/>
    </row>
    <row r="1709" spans="1:1">
      <c r="A1709" s="172"/>
    </row>
    <row r="1710" spans="1:1">
      <c r="A1710" s="172"/>
    </row>
    <row r="1711" spans="1:1">
      <c r="A1711" s="172"/>
    </row>
    <row r="1712" spans="1:1">
      <c r="A1712" s="172"/>
    </row>
    <row r="1713" spans="1:1">
      <c r="A1713" s="172"/>
    </row>
    <row r="1714" spans="1:1">
      <c r="A1714" s="172"/>
    </row>
    <row r="1715" spans="1:1">
      <c r="A1715" s="172"/>
    </row>
    <row r="1716" spans="1:1">
      <c r="A1716" s="172"/>
    </row>
    <row r="1717" spans="1:1">
      <c r="A1717" s="172"/>
    </row>
    <row r="1718" spans="1:1">
      <c r="A1718" s="172"/>
    </row>
    <row r="1719" spans="1:1">
      <c r="A1719" s="172"/>
    </row>
    <row r="1720" spans="1:1">
      <c r="A1720" s="172"/>
    </row>
    <row r="1721" spans="1:1">
      <c r="A1721" s="172"/>
    </row>
    <row r="1722" spans="1:1">
      <c r="A1722" s="172"/>
    </row>
    <row r="1723" spans="1:1">
      <c r="A1723" s="172"/>
    </row>
    <row r="1724" spans="1:1">
      <c r="A1724" s="172"/>
    </row>
    <row r="1725" spans="1:1">
      <c r="A1725" s="172"/>
    </row>
    <row r="1726" spans="1:1">
      <c r="A1726" s="172"/>
    </row>
    <row r="1727" spans="1:1">
      <c r="A1727" s="172"/>
    </row>
    <row r="1728" spans="1:1">
      <c r="A1728" s="172"/>
    </row>
    <row r="1729" spans="1:1">
      <c r="A1729" s="172"/>
    </row>
    <row r="1730" spans="1:1">
      <c r="A1730" s="172"/>
    </row>
    <row r="1731" spans="1:1">
      <c r="A1731" s="172"/>
    </row>
    <row r="1732" spans="1:1">
      <c r="A1732" s="172"/>
    </row>
    <row r="1733" spans="1:1">
      <c r="A1733" s="172"/>
    </row>
    <row r="1734" spans="1:1">
      <c r="A1734" s="172"/>
    </row>
    <row r="1735" spans="1:1">
      <c r="A1735" s="172"/>
    </row>
    <row r="1736" spans="1:1">
      <c r="A1736" s="172"/>
    </row>
    <row r="1737" spans="1:1">
      <c r="A1737" s="172"/>
    </row>
    <row r="1738" spans="1:1">
      <c r="A1738" s="172"/>
    </row>
    <row r="1739" spans="1:1">
      <c r="A1739" s="172"/>
    </row>
    <row r="1740" spans="1:1">
      <c r="A1740" s="172"/>
    </row>
    <row r="1741" spans="1:1">
      <c r="A1741" s="172"/>
    </row>
    <row r="1742" spans="1:1">
      <c r="A1742" s="172"/>
    </row>
    <row r="1743" spans="1:1">
      <c r="A1743" s="172"/>
    </row>
    <row r="1744" spans="1:1">
      <c r="A1744" s="172"/>
    </row>
    <row r="1745" spans="1:1">
      <c r="A1745" s="172"/>
    </row>
    <row r="1746" spans="1:1">
      <c r="A1746" s="172"/>
    </row>
    <row r="1747" spans="1:1">
      <c r="A1747" s="172"/>
    </row>
    <row r="1748" spans="1:1">
      <c r="A1748" s="172"/>
    </row>
    <row r="1749" spans="1:1">
      <c r="A1749" s="172"/>
    </row>
    <row r="1750" spans="1:1">
      <c r="A1750" s="172"/>
    </row>
    <row r="1751" spans="1:1">
      <c r="A1751" s="172"/>
    </row>
    <row r="1752" spans="1:1">
      <c r="A1752" s="172"/>
    </row>
    <row r="1753" spans="1:1">
      <c r="A1753" s="172"/>
    </row>
    <row r="1754" spans="1:1">
      <c r="A1754" s="172"/>
    </row>
    <row r="1755" spans="1:1">
      <c r="A1755" s="172"/>
    </row>
    <row r="1756" spans="1:1">
      <c r="A1756" s="172"/>
    </row>
    <row r="1757" spans="1:1">
      <c r="A1757" s="172"/>
    </row>
    <row r="1758" spans="1:1">
      <c r="A1758" s="172"/>
    </row>
    <row r="1759" spans="1:1">
      <c r="A1759" s="172"/>
    </row>
    <row r="1760" spans="1:1">
      <c r="A1760" s="172"/>
    </row>
    <row r="1761" spans="1:1">
      <c r="A1761" s="172"/>
    </row>
    <row r="1762" spans="1:1">
      <c r="A1762" s="172"/>
    </row>
    <row r="1763" spans="1:1">
      <c r="A1763" s="172"/>
    </row>
    <row r="1764" spans="1:1">
      <c r="A1764" s="172"/>
    </row>
    <row r="1765" spans="1:1">
      <c r="A1765" s="172"/>
    </row>
    <row r="1766" spans="1:1">
      <c r="A1766" s="172"/>
    </row>
    <row r="1767" spans="1:1">
      <c r="A1767" s="172"/>
    </row>
    <row r="1768" spans="1:1">
      <c r="A1768" s="172"/>
    </row>
    <row r="1769" spans="1:1">
      <c r="A1769" s="172"/>
    </row>
    <row r="1770" spans="1:1">
      <c r="A1770" s="172"/>
    </row>
    <row r="1771" spans="1:1">
      <c r="A1771" s="172"/>
    </row>
    <row r="1772" spans="1:1">
      <c r="A1772" s="172"/>
    </row>
    <row r="1773" spans="1:1">
      <c r="A1773" s="172"/>
    </row>
    <row r="1774" spans="1:1">
      <c r="A1774" s="172"/>
    </row>
    <row r="1775" spans="1:1">
      <c r="A1775" s="172"/>
    </row>
    <row r="1776" spans="1:1">
      <c r="A1776" s="172"/>
    </row>
    <row r="1777" spans="1:1">
      <c r="A1777" s="172"/>
    </row>
    <row r="1778" spans="1:1">
      <c r="A1778" s="172"/>
    </row>
    <row r="1779" spans="1:1">
      <c r="A1779" s="172"/>
    </row>
    <row r="1780" spans="1:1">
      <c r="A1780" s="172"/>
    </row>
    <row r="1781" spans="1:1">
      <c r="A1781" s="172"/>
    </row>
    <row r="1782" spans="1:1">
      <c r="A1782" s="172"/>
    </row>
    <row r="1783" spans="1:1">
      <c r="A1783" s="172"/>
    </row>
    <row r="1784" spans="1:1">
      <c r="A1784" s="172"/>
    </row>
    <row r="1785" spans="1:1">
      <c r="A1785" s="172"/>
    </row>
    <row r="1786" spans="1:1">
      <c r="A1786" s="172"/>
    </row>
    <row r="1787" spans="1:1">
      <c r="A1787" s="172"/>
    </row>
    <row r="1788" spans="1:1">
      <c r="A1788" s="172"/>
    </row>
    <row r="1789" spans="1:1">
      <c r="A1789" s="172"/>
    </row>
    <row r="1790" spans="1:1">
      <c r="A1790" s="172"/>
    </row>
    <row r="1791" spans="1:1">
      <c r="A1791" s="172"/>
    </row>
    <row r="1792" spans="1:1">
      <c r="A1792" s="172"/>
    </row>
    <row r="1793" spans="1:1">
      <c r="A1793" s="172"/>
    </row>
    <row r="1794" spans="1:1">
      <c r="A1794" s="172"/>
    </row>
    <row r="1795" spans="1:1">
      <c r="A1795" s="172"/>
    </row>
    <row r="1796" spans="1:1">
      <c r="A1796" s="172"/>
    </row>
    <row r="1797" spans="1:1">
      <c r="A1797" s="172"/>
    </row>
    <row r="1798" spans="1:1">
      <c r="A1798" s="172"/>
    </row>
    <row r="1799" spans="1:1">
      <c r="A1799" s="172"/>
    </row>
    <row r="1800" spans="1:1">
      <c r="A1800" s="172"/>
    </row>
    <row r="1801" spans="1:1">
      <c r="A1801" s="172"/>
    </row>
    <row r="1802" spans="1:1">
      <c r="A1802" s="172"/>
    </row>
    <row r="1803" spans="1:1">
      <c r="A1803" s="172"/>
    </row>
    <row r="1804" spans="1:1">
      <c r="A1804" s="172"/>
    </row>
    <row r="1805" spans="1:1">
      <c r="A1805" s="172"/>
    </row>
    <row r="1806" spans="1:1">
      <c r="A1806" s="172"/>
    </row>
    <row r="1807" spans="1:1">
      <c r="A1807" s="172"/>
    </row>
    <row r="1808" spans="1:1">
      <c r="A1808" s="172"/>
    </row>
    <row r="1809" spans="1:1">
      <c r="A1809" s="172"/>
    </row>
    <row r="1810" spans="1:1">
      <c r="A1810" s="172"/>
    </row>
    <row r="1811" spans="1:1">
      <c r="A1811" s="172"/>
    </row>
    <row r="1812" spans="1:1">
      <c r="A1812" s="172"/>
    </row>
    <row r="1813" spans="1:1">
      <c r="A1813" s="172"/>
    </row>
    <row r="1814" spans="1:1">
      <c r="A1814" s="172"/>
    </row>
    <row r="1815" spans="1:1">
      <c r="A1815" s="172"/>
    </row>
    <row r="1816" spans="1:1">
      <c r="A1816" s="172"/>
    </row>
    <row r="1817" spans="1:1">
      <c r="A1817" s="172"/>
    </row>
    <row r="1818" spans="1:1">
      <c r="A1818" s="172"/>
    </row>
    <row r="1819" spans="1:1">
      <c r="A1819" s="172"/>
    </row>
    <row r="1820" spans="1:1">
      <c r="A1820" s="172"/>
    </row>
    <row r="1821" spans="1:1">
      <c r="A1821" s="172"/>
    </row>
    <row r="1822" spans="1:1">
      <c r="A1822" s="172"/>
    </row>
    <row r="1823" spans="1:1">
      <c r="A1823" s="172"/>
    </row>
    <row r="1824" spans="1:1">
      <c r="A1824" s="172"/>
    </row>
    <row r="1825" spans="1:1">
      <c r="A1825" s="172"/>
    </row>
    <row r="1826" spans="1:1">
      <c r="A1826" s="172"/>
    </row>
    <row r="1827" spans="1:1">
      <c r="A1827" s="172"/>
    </row>
    <row r="1828" spans="1:1">
      <c r="A1828" s="172"/>
    </row>
    <row r="1829" spans="1:1">
      <c r="A1829" s="172"/>
    </row>
    <row r="1830" spans="1:1">
      <c r="A1830" s="172"/>
    </row>
    <row r="1831" spans="1:1">
      <c r="A1831" s="172"/>
    </row>
    <row r="1832" spans="1:1">
      <c r="A1832" s="172"/>
    </row>
    <row r="1833" spans="1:1">
      <c r="A1833" s="172"/>
    </row>
    <row r="1834" spans="1:1">
      <c r="A1834" s="172"/>
    </row>
    <row r="1835" spans="1:1">
      <c r="A1835" s="172"/>
    </row>
    <row r="1836" spans="1:1">
      <c r="A1836" s="172"/>
    </row>
    <row r="1837" spans="1:1">
      <c r="A1837" s="172"/>
    </row>
    <row r="1838" spans="1:1">
      <c r="A1838" s="172"/>
    </row>
    <row r="1839" spans="1:1">
      <c r="A1839" s="172"/>
    </row>
    <row r="1840" spans="1:1">
      <c r="A1840" s="172"/>
    </row>
    <row r="1841" spans="1:1">
      <c r="A1841" s="172"/>
    </row>
    <row r="1842" spans="1:1">
      <c r="A1842" s="172"/>
    </row>
    <row r="1843" spans="1:1">
      <c r="A1843" s="172"/>
    </row>
    <row r="1844" spans="1:1">
      <c r="A1844" s="172"/>
    </row>
    <row r="1845" spans="1:1">
      <c r="A1845" s="172"/>
    </row>
    <row r="1846" spans="1:1">
      <c r="A1846" s="172"/>
    </row>
    <row r="1847" spans="1:1">
      <c r="A1847" s="172"/>
    </row>
    <row r="1848" spans="1:1">
      <c r="A1848" s="172"/>
    </row>
    <row r="1849" spans="1:1">
      <c r="A1849" s="172"/>
    </row>
    <row r="1850" spans="1:1">
      <c r="A1850" s="172"/>
    </row>
    <row r="1851" spans="1:1">
      <c r="A1851" s="172"/>
    </row>
    <row r="1852" spans="1:1">
      <c r="A1852" s="172"/>
    </row>
    <row r="1853" spans="1:1">
      <c r="A1853" s="172"/>
    </row>
    <row r="1854" spans="1:1">
      <c r="A1854" s="172"/>
    </row>
    <row r="1855" spans="1:1">
      <c r="A1855" s="172"/>
    </row>
    <row r="1856" spans="1:1">
      <c r="A1856" s="172"/>
    </row>
    <row r="1857" spans="1:1">
      <c r="A1857" s="172"/>
    </row>
    <row r="1858" spans="1:1">
      <c r="A1858" s="172"/>
    </row>
    <row r="1859" spans="1:1">
      <c r="A1859" s="172"/>
    </row>
    <row r="1860" spans="1:1">
      <c r="A1860" s="172"/>
    </row>
    <row r="1861" spans="1:1">
      <c r="A1861" s="172"/>
    </row>
    <row r="1862" spans="1:1">
      <c r="A1862" s="172"/>
    </row>
    <row r="1863" spans="1:1">
      <c r="A1863" s="172"/>
    </row>
    <row r="1864" spans="1:1">
      <c r="A1864" s="172"/>
    </row>
    <row r="1865" spans="1:1">
      <c r="A1865" s="172"/>
    </row>
    <row r="1866" spans="1:1">
      <c r="A1866" s="172"/>
    </row>
    <row r="1867" spans="1:1">
      <c r="A1867" s="172"/>
    </row>
    <row r="1868" spans="1:1">
      <c r="A1868" s="172"/>
    </row>
    <row r="1869" spans="1:1">
      <c r="A1869" s="172"/>
    </row>
    <row r="1870" spans="1:1">
      <c r="A1870" s="172"/>
    </row>
    <row r="1871" spans="1:1">
      <c r="A1871" s="172"/>
    </row>
    <row r="1872" spans="1:1">
      <c r="A1872" s="172"/>
    </row>
    <row r="1873" spans="1:1">
      <c r="A1873" s="172"/>
    </row>
    <row r="1874" spans="1:1">
      <c r="A1874" s="172"/>
    </row>
    <row r="1875" spans="1:1">
      <c r="A1875" s="172"/>
    </row>
    <row r="1876" spans="1:1">
      <c r="A1876" s="172"/>
    </row>
    <row r="1877" spans="1:1">
      <c r="A1877" s="172"/>
    </row>
    <row r="1878" spans="1:1">
      <c r="A1878" s="172"/>
    </row>
    <row r="1879" spans="1:1">
      <c r="A1879" s="172"/>
    </row>
    <row r="1880" spans="1:1">
      <c r="A1880" s="172"/>
    </row>
    <row r="1881" spans="1:1">
      <c r="A1881" s="172"/>
    </row>
    <row r="1882" spans="1:1">
      <c r="A1882" s="172"/>
    </row>
    <row r="1883" spans="1:1">
      <c r="A1883" s="172"/>
    </row>
    <row r="1884" spans="1:1">
      <c r="A1884" s="172"/>
    </row>
    <row r="1885" spans="1:1">
      <c r="A1885" s="172"/>
    </row>
    <row r="1886" spans="1:1">
      <c r="A1886" s="172"/>
    </row>
    <row r="1887" spans="1:1">
      <c r="A1887" s="172"/>
    </row>
    <row r="1888" spans="1:1">
      <c r="A1888" s="172"/>
    </row>
    <row r="1889" spans="1:1">
      <c r="A1889" s="172"/>
    </row>
    <row r="1890" spans="1:1">
      <c r="A1890" s="172"/>
    </row>
    <row r="1891" spans="1:1">
      <c r="A1891" s="172"/>
    </row>
    <row r="1892" spans="1:1">
      <c r="A1892" s="172"/>
    </row>
    <row r="1893" spans="1:1">
      <c r="A1893" s="172"/>
    </row>
    <row r="1894" spans="1:1">
      <c r="A1894" s="172"/>
    </row>
    <row r="1895" spans="1:1">
      <c r="A1895" s="172"/>
    </row>
    <row r="1896" spans="1:1">
      <c r="A1896" s="172"/>
    </row>
    <row r="1897" spans="1:1">
      <c r="A1897" s="172"/>
    </row>
    <row r="1898" spans="1:1">
      <c r="A1898" s="172"/>
    </row>
    <row r="1899" spans="1:1">
      <c r="A1899" s="172"/>
    </row>
    <row r="1900" spans="1:1">
      <c r="A1900" s="172"/>
    </row>
    <row r="1901" spans="1:1">
      <c r="A1901" s="172"/>
    </row>
    <row r="1902" spans="1:1">
      <c r="A1902" s="172"/>
    </row>
    <row r="1903" spans="1:1">
      <c r="A1903" s="172"/>
    </row>
    <row r="1904" spans="1:1">
      <c r="A1904" s="172"/>
    </row>
    <row r="1905" spans="1:1">
      <c r="A1905" s="172"/>
    </row>
    <row r="1906" spans="1:1">
      <c r="A1906" s="172"/>
    </row>
    <row r="1907" spans="1:1">
      <c r="A1907" s="172"/>
    </row>
    <row r="1908" spans="1:1">
      <c r="A1908" s="172"/>
    </row>
    <row r="1909" spans="1:1">
      <c r="A1909" s="172"/>
    </row>
    <row r="1910" spans="1:1">
      <c r="A1910" s="172"/>
    </row>
    <row r="1911" spans="1:1">
      <c r="A1911" s="172"/>
    </row>
    <row r="1912" spans="1:1">
      <c r="A1912" s="172"/>
    </row>
    <row r="1913" spans="1:1">
      <c r="A1913" s="172"/>
    </row>
    <row r="1914" spans="1:1">
      <c r="A1914" s="172"/>
    </row>
    <row r="1915" spans="1:1">
      <c r="A1915" s="172"/>
    </row>
    <row r="1916" spans="1:1">
      <c r="A1916" s="172"/>
    </row>
    <row r="1917" spans="1:1">
      <c r="A1917" s="172"/>
    </row>
    <row r="1918" spans="1:1">
      <c r="A1918" s="172"/>
    </row>
    <row r="1919" spans="1:1">
      <c r="A1919" s="172"/>
    </row>
    <row r="1920" spans="1:1">
      <c r="A1920" s="172"/>
    </row>
    <row r="1921" spans="1:1">
      <c r="A1921" s="172"/>
    </row>
    <row r="1922" spans="1:1">
      <c r="A1922" s="172"/>
    </row>
    <row r="1923" spans="1:1">
      <c r="A1923" s="172"/>
    </row>
    <row r="1924" spans="1:1">
      <c r="A1924" s="172"/>
    </row>
    <row r="1925" spans="1:1">
      <c r="A1925" s="172"/>
    </row>
    <row r="1926" spans="1:1">
      <c r="A1926" s="172"/>
    </row>
    <row r="1927" spans="1:1">
      <c r="A1927" s="172"/>
    </row>
    <row r="1928" spans="1:1">
      <c r="A1928" s="172"/>
    </row>
    <row r="1929" spans="1:1">
      <c r="A1929" s="172"/>
    </row>
    <row r="1930" spans="1:1">
      <c r="A1930" s="172"/>
    </row>
    <row r="1931" spans="1:1">
      <c r="A1931" s="172"/>
    </row>
    <row r="1932" spans="1:1">
      <c r="A1932" s="172"/>
    </row>
    <row r="1933" spans="1:1">
      <c r="A1933" s="172"/>
    </row>
    <row r="1934" spans="1:1">
      <c r="A1934" s="172"/>
    </row>
    <row r="1935" spans="1:1">
      <c r="A1935" s="172"/>
    </row>
    <row r="1936" spans="1:1">
      <c r="A1936" s="172"/>
    </row>
  </sheetData>
  <sheetProtection password="C87D" sheet="1" objects="1" scenarios="1"/>
  <mergeCells count="2">
    <mergeCell ref="B5:J5"/>
    <mergeCell ref="B22:J22"/>
  </mergeCells>
  <phoneticPr fontId="0" type="noConversion"/>
  <pageMargins left="0.75" right="0.75" top="1" bottom="1" header="0.5" footer="0.5"/>
  <pageSetup orientation="portrait" r:id="rId1"/>
  <headerFooter alignWithMargins="0">
    <oddFooter xml:space="preserve">&amp;C&amp;"Arial,Bold"9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36"/>
  <sheetViews>
    <sheetView showGridLines="0" workbookViewId="0">
      <selection activeCell="H26" sqref="H26"/>
    </sheetView>
  </sheetViews>
  <sheetFormatPr defaultRowHeight="12.75"/>
  <cols>
    <col min="1" max="1" width="5.28515625" style="56" customWidth="1"/>
    <col min="2" max="12" width="9.140625" style="56"/>
    <col min="13" max="13" width="3.7109375" style="56" customWidth="1"/>
    <col min="14" max="14" width="1.5703125" style="56" customWidth="1"/>
    <col min="15" max="15" width="1.42578125" style="56" customWidth="1"/>
    <col min="16" max="16384" width="9.140625" style="56"/>
  </cols>
  <sheetData>
    <row r="1" spans="1:5" s="57" customFormat="1" ht="15.75">
      <c r="A1" s="57" t="s">
        <v>43</v>
      </c>
    </row>
    <row r="2" spans="1:5" s="57" customFormat="1" ht="15.75">
      <c r="A2" s="57" t="s">
        <v>44</v>
      </c>
    </row>
    <row r="3" spans="1:5" s="57" customFormat="1" ht="15.75">
      <c r="A3" s="57" t="s">
        <v>45</v>
      </c>
    </row>
    <row r="4" spans="1:5" s="57" customFormat="1" ht="15.75">
      <c r="A4" s="57" t="s">
        <v>53</v>
      </c>
    </row>
    <row r="5" spans="1:5" s="58" customFormat="1" ht="18"/>
    <row r="6" spans="1:5" s="58" customFormat="1" ht="18">
      <c r="A6" s="58" t="s">
        <v>51</v>
      </c>
    </row>
    <row r="7" spans="1:5" ht="15.75">
      <c r="A7" s="57" t="s">
        <v>41</v>
      </c>
    </row>
    <row r="9" spans="1:5" ht="15.75">
      <c r="A9" s="112" t="s">
        <v>95</v>
      </c>
      <c r="B9" s="117" t="s">
        <v>236</v>
      </c>
      <c r="C9" s="61"/>
      <c r="E9" s="59"/>
    </row>
    <row r="10" spans="1:5" ht="15">
      <c r="A10" s="113"/>
    </row>
    <row r="11" spans="1:5" ht="15">
      <c r="A11" s="113"/>
      <c r="B11" s="56" t="s">
        <v>349</v>
      </c>
    </row>
    <row r="12" spans="1:5" ht="15">
      <c r="A12" s="113"/>
      <c r="B12" s="56" t="s">
        <v>48</v>
      </c>
    </row>
    <row r="13" spans="1:5" ht="15">
      <c r="A13" s="113"/>
      <c r="B13" s="56" t="s">
        <v>52</v>
      </c>
    </row>
    <row r="14" spans="1:5" ht="15">
      <c r="A14" s="113"/>
      <c r="B14" s="56" t="s">
        <v>350</v>
      </c>
    </row>
    <row r="15" spans="1:5" ht="15">
      <c r="A15" s="113"/>
      <c r="B15" s="56" t="s">
        <v>49</v>
      </c>
    </row>
    <row r="16" spans="1:5" ht="15">
      <c r="A16" s="113"/>
    </row>
    <row r="17" spans="1:5" ht="15">
      <c r="A17" s="113"/>
    </row>
    <row r="18" spans="1:5" ht="15.75">
      <c r="A18" s="114" t="s">
        <v>96</v>
      </c>
      <c r="B18" s="117" t="s">
        <v>46</v>
      </c>
      <c r="C18" s="61"/>
      <c r="E18" s="59"/>
    </row>
    <row r="19" spans="1:5" ht="15">
      <c r="A19" s="113"/>
    </row>
    <row r="20" spans="1:5" ht="15">
      <c r="A20" s="113"/>
      <c r="B20" s="56" t="s">
        <v>56</v>
      </c>
    </row>
    <row r="21" spans="1:5" ht="15">
      <c r="A21" s="113"/>
      <c r="B21" s="56" t="s">
        <v>47</v>
      </c>
    </row>
    <row r="22" spans="1:5" ht="15">
      <c r="A22" s="113"/>
    </row>
    <row r="23" spans="1:5" ht="15">
      <c r="A23" s="113"/>
    </row>
    <row r="24" spans="1:5" ht="15.75">
      <c r="A24" s="115" t="s">
        <v>97</v>
      </c>
      <c r="B24" s="117" t="s">
        <v>215</v>
      </c>
      <c r="C24" s="61"/>
      <c r="D24" s="61"/>
      <c r="E24" s="59"/>
    </row>
    <row r="25" spans="1:5" ht="15">
      <c r="A25" s="113"/>
    </row>
    <row r="26" spans="1:5" ht="15">
      <c r="A26" s="113"/>
      <c r="B26" s="56" t="s">
        <v>42</v>
      </c>
    </row>
    <row r="27" spans="1:5" ht="15">
      <c r="A27" s="113"/>
      <c r="B27" s="56" t="s">
        <v>351</v>
      </c>
    </row>
    <row r="28" spans="1:5" ht="15">
      <c r="A28" s="113"/>
    </row>
    <row r="29" spans="1:5" ht="15">
      <c r="A29" s="113"/>
      <c r="B29" s="56" t="s">
        <v>54</v>
      </c>
    </row>
    <row r="30" spans="1:5" ht="15">
      <c r="A30" s="113"/>
      <c r="B30" s="56" t="s">
        <v>55</v>
      </c>
    </row>
    <row r="31" spans="1:5" ht="15">
      <c r="A31" s="113"/>
    </row>
    <row r="32" spans="1:5" ht="15">
      <c r="A32" s="113"/>
    </row>
    <row r="33" spans="1:2" ht="15.75">
      <c r="A33" s="116" t="s">
        <v>170</v>
      </c>
      <c r="B33" s="117" t="s">
        <v>229</v>
      </c>
    </row>
    <row r="34" spans="1:2" ht="15">
      <c r="A34" s="113"/>
    </row>
    <row r="35" spans="1:2">
      <c r="B35" s="56" t="s">
        <v>167</v>
      </c>
    </row>
    <row r="36" spans="1:2">
      <c r="B36" s="56" t="s">
        <v>171</v>
      </c>
    </row>
  </sheetData>
  <sheetProtection algorithmName="SHA-512" hashValue="kM81KoMzOZGvFoDkmRbaGYbNBuyWxFO3m/nfcwxqpC96yLA5z+j3G57oMHOUAPi3/p2wn3L4DlippKRLiuu0qg==" saltValue="/nHDvgVPunBF54p0zFXxiw==" spinCount="100000" sheet="1" objects="1" scenarios="1"/>
  <phoneticPr fontId="0" type="noConversion"/>
  <printOptions horizontalCentered="1"/>
  <pageMargins left="0.25" right="0.25" top="0.5" bottom="1" header="0.5" footer="0.5"/>
  <pageSetup scale="94" orientation="portrait" r:id="rId1"/>
  <headerFooter alignWithMargins="0">
    <oddFooter>&amp;C&amp;"Arial,Bold"10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D48"/>
  <sheetViews>
    <sheetView workbookViewId="0">
      <selection activeCell="B9" sqref="B9"/>
    </sheetView>
  </sheetViews>
  <sheetFormatPr defaultColWidth="45.7109375" defaultRowHeight="12"/>
  <cols>
    <col min="1" max="1" width="38.85546875" style="220" bestFit="1" customWidth="1"/>
    <col min="2" max="2" width="35.42578125" style="220" bestFit="1" customWidth="1"/>
    <col min="3" max="16384" width="45.7109375" style="220"/>
  </cols>
  <sheetData>
    <row r="1" spans="1:2" ht="12.75">
      <c r="A1" s="226" t="s">
        <v>248</v>
      </c>
      <c r="B1" s="226"/>
    </row>
    <row r="2" spans="1:2" ht="12.75">
      <c r="A2" s="225" t="s">
        <v>249</v>
      </c>
      <c r="B2" s="224" t="s">
        <v>250</v>
      </c>
    </row>
    <row r="3" spans="1:2" ht="12.75">
      <c r="A3" s="225" t="s">
        <v>251</v>
      </c>
      <c r="B3" s="224" t="s">
        <v>252</v>
      </c>
    </row>
    <row r="4" spans="1:2" ht="12.75">
      <c r="A4" s="225" t="s">
        <v>253</v>
      </c>
      <c r="B4" s="224" t="s">
        <v>254</v>
      </c>
    </row>
    <row r="5" spans="1:2" ht="12.75">
      <c r="A5" s="225" t="s">
        <v>255</v>
      </c>
      <c r="B5" s="224" t="s">
        <v>256</v>
      </c>
    </row>
    <row r="6" spans="1:2" ht="12.75">
      <c r="A6" s="225" t="s">
        <v>257</v>
      </c>
      <c r="B6" s="224" t="s">
        <v>258</v>
      </c>
    </row>
    <row r="7" spans="1:2" ht="12.75">
      <c r="A7" s="225" t="s">
        <v>259</v>
      </c>
      <c r="B7" s="224" t="s">
        <v>260</v>
      </c>
    </row>
    <row r="8" spans="1:2" ht="38.25">
      <c r="A8" s="225" t="s">
        <v>261</v>
      </c>
      <c r="B8" s="224" t="s">
        <v>348</v>
      </c>
    </row>
    <row r="9" spans="1:2" ht="12.75">
      <c r="A9" s="225" t="s">
        <v>262</v>
      </c>
      <c r="B9" s="222">
        <v>1</v>
      </c>
    </row>
    <row r="10" spans="1:2" ht="12.75">
      <c r="A10" s="225" t="s">
        <v>263</v>
      </c>
      <c r="B10" s="228">
        <v>42593.602777777778</v>
      </c>
    </row>
    <row r="11" spans="1:2" ht="12.75">
      <c r="A11" s="226" t="s">
        <v>248</v>
      </c>
      <c r="B11" s="226"/>
    </row>
    <row r="12" spans="1:2" ht="12.75">
      <c r="A12" s="223"/>
      <c r="B12" s="223" t="s">
        <v>264</v>
      </c>
    </row>
    <row r="13" spans="1:2" ht="15">
      <c r="A13" s="227" t="s">
        <v>265</v>
      </c>
      <c r="B13" s="229"/>
    </row>
    <row r="14" spans="1:2" ht="12.75">
      <c r="A14" s="224" t="s">
        <v>266</v>
      </c>
      <c r="B14" s="230">
        <v>860406.26</v>
      </c>
    </row>
    <row r="15" spans="1:2" ht="12.75">
      <c r="A15" s="231" t="s">
        <v>267</v>
      </c>
      <c r="B15" s="232">
        <v>860406.26</v>
      </c>
    </row>
    <row r="17" spans="1:2" ht="15">
      <c r="A17" s="227" t="s">
        <v>268</v>
      </c>
      <c r="B17" s="229"/>
    </row>
    <row r="18" spans="1:2" ht="12.75">
      <c r="A18" s="224" t="s">
        <v>269</v>
      </c>
      <c r="B18" s="230">
        <v>517359.48</v>
      </c>
    </row>
    <row r="19" spans="1:2" ht="12.75">
      <c r="A19" s="224" t="s">
        <v>270</v>
      </c>
      <c r="B19" s="230">
        <v>7922.88</v>
      </c>
    </row>
    <row r="20" spans="1:2" ht="12.75">
      <c r="A20" s="224" t="s">
        <v>271</v>
      </c>
      <c r="B20" s="230">
        <v>13.17</v>
      </c>
    </row>
    <row r="21" spans="1:2" ht="12.75">
      <c r="A21" s="224" t="s">
        <v>272</v>
      </c>
      <c r="B21" s="230">
        <v>11891.77</v>
      </c>
    </row>
    <row r="22" spans="1:2" ht="12.75">
      <c r="A22" s="224" t="s">
        <v>273</v>
      </c>
      <c r="B22" s="230">
        <v>467.87</v>
      </c>
    </row>
    <row r="23" spans="1:2" ht="12.75">
      <c r="A23" s="224" t="s">
        <v>274</v>
      </c>
      <c r="B23" s="230">
        <v>51609.87</v>
      </c>
    </row>
    <row r="24" spans="1:2" ht="12.75">
      <c r="A24" s="224" t="s">
        <v>275</v>
      </c>
      <c r="B24" s="230">
        <v>47141.22</v>
      </c>
    </row>
    <row r="25" spans="1:2" ht="12.75">
      <c r="A25" s="224" t="s">
        <v>276</v>
      </c>
      <c r="B25" s="230">
        <v>224000</v>
      </c>
    </row>
    <row r="26" spans="1:2" ht="12.75">
      <c r="A26" s="231" t="s">
        <v>277</v>
      </c>
      <c r="B26" s="232">
        <v>860406.26</v>
      </c>
    </row>
    <row r="28" spans="1:2" ht="12.75">
      <c r="A28" s="224" t="s">
        <v>278</v>
      </c>
      <c r="B28" s="230">
        <v>0</v>
      </c>
    </row>
    <row r="29" spans="1:2" ht="12.75">
      <c r="A29" s="231" t="s">
        <v>279</v>
      </c>
      <c r="B29" s="232">
        <v>860406.26</v>
      </c>
    </row>
    <row r="30" spans="1:2" ht="12.75">
      <c r="A30" s="233" t="s">
        <v>280</v>
      </c>
      <c r="B30" s="234">
        <v>0</v>
      </c>
    </row>
    <row r="33" spans="1:4" ht="25.5">
      <c r="A33" s="224" t="s">
        <v>282</v>
      </c>
      <c r="B33" s="230">
        <v>293177.24</v>
      </c>
      <c r="C33" s="235" t="s">
        <v>292</v>
      </c>
    </row>
    <row r="34" spans="1:4" ht="12.75">
      <c r="A34" s="224" t="s">
        <v>283</v>
      </c>
      <c r="B34" s="230">
        <v>224000</v>
      </c>
      <c r="C34" s="235" t="s">
        <v>292</v>
      </c>
    </row>
    <row r="35" spans="1:4" ht="12.75">
      <c r="A35" s="224" t="s">
        <v>284</v>
      </c>
      <c r="B35" s="230">
        <v>188251</v>
      </c>
      <c r="C35" s="235" t="s">
        <v>292</v>
      </c>
    </row>
    <row r="36" spans="1:4" ht="25.5">
      <c r="A36" s="224" t="s">
        <v>285</v>
      </c>
      <c r="B36" s="230">
        <v>51609.87</v>
      </c>
      <c r="C36" s="235" t="s">
        <v>293</v>
      </c>
    </row>
    <row r="37" spans="1:4" ht="12.75">
      <c r="A37" s="224" t="s">
        <v>286</v>
      </c>
      <c r="B37" s="230">
        <v>35931.24</v>
      </c>
      <c r="C37" s="235" t="s">
        <v>293</v>
      </c>
      <c r="D37" s="235"/>
    </row>
    <row r="38" spans="1:4" ht="12.75">
      <c r="A38" s="224" t="s">
        <v>287</v>
      </c>
      <c r="B38" s="230">
        <v>11891.77</v>
      </c>
      <c r="C38" s="235"/>
      <c r="D38" s="235"/>
    </row>
    <row r="39" spans="1:4" ht="12.75">
      <c r="A39" s="224" t="s">
        <v>288</v>
      </c>
      <c r="B39" s="230">
        <v>7922.88</v>
      </c>
      <c r="C39" s="236" t="s">
        <v>293</v>
      </c>
      <c r="D39" s="235"/>
    </row>
    <row r="40" spans="1:4" ht="12.75">
      <c r="A40" s="224" t="s">
        <v>289</v>
      </c>
      <c r="B40" s="230">
        <v>384.51</v>
      </c>
      <c r="C40" s="236" t="s">
        <v>293</v>
      </c>
    </row>
    <row r="41" spans="1:4" ht="12.75">
      <c r="A41" s="224" t="s">
        <v>290</v>
      </c>
      <c r="B41" s="230">
        <v>83.36</v>
      </c>
      <c r="C41" s="236" t="s">
        <v>293</v>
      </c>
    </row>
    <row r="42" spans="1:4" ht="12.75">
      <c r="A42" s="224" t="s">
        <v>291</v>
      </c>
      <c r="B42" s="230">
        <v>13.17</v>
      </c>
      <c r="C42" s="235" t="s">
        <v>293</v>
      </c>
    </row>
    <row r="43" spans="1:4" ht="12.75">
      <c r="A43" s="224" t="s">
        <v>216</v>
      </c>
      <c r="B43" s="230">
        <v>47141.22</v>
      </c>
      <c r="C43" s="235" t="s">
        <v>295</v>
      </c>
    </row>
    <row r="46" spans="1:4">
      <c r="A46" s="237" t="s">
        <v>296</v>
      </c>
    </row>
    <row r="47" spans="1:4">
      <c r="A47" s="235" t="s">
        <v>297</v>
      </c>
      <c r="B47" s="220">
        <v>8022.74</v>
      </c>
      <c r="C47" s="235" t="s">
        <v>294</v>
      </c>
    </row>
    <row r="48" spans="1:4">
      <c r="A48" s="235" t="s">
        <v>298</v>
      </c>
      <c r="B48" s="220">
        <v>3869.03</v>
      </c>
      <c r="C48" s="235" t="s">
        <v>293</v>
      </c>
    </row>
  </sheetData>
  <phoneticPr fontId="0" type="noConversion"/>
  <printOptions horizontalCentered="1"/>
  <pageMargins left="0" right="0" top="0.25" bottom="0" header="0.5" footer="0.5"/>
  <pageSetup scale="81" orientation="portrait" r:id="rId1"/>
  <headerFooter alignWithMargins="0">
    <oddFooter>&amp;C&amp;"Arial,Bold"11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G33"/>
  <sheetViews>
    <sheetView workbookViewId="0">
      <selection activeCell="D13" sqref="D13"/>
    </sheetView>
  </sheetViews>
  <sheetFormatPr defaultRowHeight="15.75"/>
  <cols>
    <col min="1" max="1" width="5.28515625" style="118" customWidth="1"/>
    <col min="2" max="2" width="24.85546875" style="118" customWidth="1"/>
    <col min="3" max="3" width="23.28515625" style="118" customWidth="1"/>
    <col min="4" max="4" width="17.5703125" style="118" customWidth="1"/>
    <col min="5" max="5" width="20" style="118" bestFit="1" customWidth="1"/>
    <col min="6" max="6" width="4.140625" style="118" customWidth="1"/>
    <col min="7" max="16384" width="9.140625" style="118"/>
  </cols>
  <sheetData>
    <row r="1" spans="2:7" s="122" customFormat="1" ht="18.75">
      <c r="B1" s="160" t="s">
        <v>144</v>
      </c>
      <c r="D1" s="260" t="s">
        <v>161</v>
      </c>
      <c r="E1" s="260"/>
    </row>
    <row r="2" spans="2:7" s="122" customFormat="1" ht="18.75">
      <c r="B2" s="160" t="s">
        <v>145</v>
      </c>
      <c r="C2" s="161" t="str">
        <f>ROE!O5</f>
        <v>5-XXXXX</v>
      </c>
    </row>
    <row r="5" spans="2:7" ht="16.5">
      <c r="B5" s="162" t="s">
        <v>88</v>
      </c>
      <c r="C5" s="162"/>
      <c r="D5" s="163"/>
      <c r="E5" s="163"/>
    </row>
    <row r="6" spans="2:7">
      <c r="B6" s="118" t="s">
        <v>89</v>
      </c>
      <c r="D6" s="184">
        <f>SUM(FinStat!B18:B23,FinStat!B25)</f>
        <v>813265.04</v>
      </c>
      <c r="E6" s="163"/>
      <c r="G6" s="118" t="s">
        <v>179</v>
      </c>
    </row>
    <row r="7" spans="2:7">
      <c r="B7" s="118" t="s">
        <v>90</v>
      </c>
      <c r="C7" s="163" t="s">
        <v>133</v>
      </c>
      <c r="D7" s="185">
        <f>-FinStat!B25</f>
        <v>-224000</v>
      </c>
      <c r="G7" s="118" t="s">
        <v>179</v>
      </c>
    </row>
    <row r="8" spans="2:7">
      <c r="B8" s="118" t="s">
        <v>91</v>
      </c>
      <c r="C8" s="163" t="s">
        <v>134</v>
      </c>
      <c r="D8" s="185">
        <v>0</v>
      </c>
      <c r="G8" s="118" t="s">
        <v>179</v>
      </c>
    </row>
    <row r="9" spans="2:7">
      <c r="B9" s="118" t="s">
        <v>92</v>
      </c>
      <c r="D9" s="163">
        <f>SUM(D6:D8)</f>
        <v>589265.04</v>
      </c>
      <c r="E9" s="163"/>
    </row>
    <row r="10" spans="2:7" ht="18">
      <c r="B10" s="118" t="s">
        <v>93</v>
      </c>
      <c r="D10" s="167">
        <v>0.08</v>
      </c>
      <c r="E10" s="163"/>
    </row>
    <row r="11" spans="2:7">
      <c r="B11" s="118" t="s">
        <v>94</v>
      </c>
      <c r="D11" s="163">
        <f>D9*D10</f>
        <v>47141.203200000004</v>
      </c>
      <c r="E11" s="163"/>
    </row>
    <row r="12" spans="2:7" ht="18">
      <c r="B12" s="118" t="s">
        <v>127</v>
      </c>
      <c r="D12" s="199">
        <f>FinStat!B43</f>
        <v>47141.22</v>
      </c>
      <c r="E12" s="163"/>
    </row>
    <row r="13" spans="2:7" ht="16.5" thickBot="1">
      <c r="B13" s="118" t="s">
        <v>128</v>
      </c>
      <c r="D13" s="165">
        <f>D11-D12</f>
        <v>-1.6799999997601844E-2</v>
      </c>
    </row>
    <row r="14" spans="2:7" ht="16.5" thickTop="1"/>
    <row r="16" spans="2:7" ht="16.5">
      <c r="B16" s="162" t="s">
        <v>147</v>
      </c>
      <c r="C16" s="162"/>
    </row>
    <row r="17" spans="2:5">
      <c r="B17" s="118" t="s">
        <v>148</v>
      </c>
      <c r="D17" s="164">
        <f>D9</f>
        <v>589265.04</v>
      </c>
    </row>
    <row r="18" spans="2:5">
      <c r="B18" s="118" t="s">
        <v>149</v>
      </c>
      <c r="D18" s="119">
        <f>ROE!Q112</f>
        <v>-1712.74</v>
      </c>
      <c r="E18" s="118" t="s">
        <v>151</v>
      </c>
    </row>
    <row r="19" spans="2:5">
      <c r="B19" s="118" t="s">
        <v>150</v>
      </c>
      <c r="D19" s="119">
        <f>ROE!Q136</f>
        <v>0</v>
      </c>
      <c r="E19" s="118" t="s">
        <v>152</v>
      </c>
    </row>
    <row r="20" spans="2:5" ht="18">
      <c r="B20" s="118" t="s">
        <v>234</v>
      </c>
      <c r="D20" s="166">
        <f>ROE!Q153</f>
        <v>-23244.710000000003</v>
      </c>
      <c r="E20" s="118" t="s">
        <v>153</v>
      </c>
    </row>
    <row r="21" spans="2:5">
      <c r="B21" s="118" t="s">
        <v>159</v>
      </c>
      <c r="D21" s="120">
        <f>SUM(D17:D20)</f>
        <v>564307.59000000008</v>
      </c>
    </row>
    <row r="22" spans="2:5" ht="18">
      <c r="B22" s="118" t="s">
        <v>93</v>
      </c>
      <c r="D22" s="166">
        <f>D10</f>
        <v>0.08</v>
      </c>
    </row>
    <row r="23" spans="2:5">
      <c r="B23" s="118" t="s">
        <v>154</v>
      </c>
      <c r="D23" s="164">
        <f>D21*D22</f>
        <v>45144.607200000006</v>
      </c>
    </row>
    <row r="26" spans="2:5" ht="16.5">
      <c r="B26" s="162" t="s">
        <v>155</v>
      </c>
    </row>
    <row r="27" spans="2:5">
      <c r="B27" s="118" t="s">
        <v>127</v>
      </c>
      <c r="D27" s="164">
        <f>D12</f>
        <v>47141.22</v>
      </c>
    </row>
    <row r="28" spans="2:5">
      <c r="B28" s="118" t="s">
        <v>158</v>
      </c>
      <c r="D28" s="119">
        <f>ROE!Q158</f>
        <v>-1.6799999997601844E-2</v>
      </c>
    </row>
    <row r="29" spans="2:5" ht="18">
      <c r="B29" s="118" t="s">
        <v>157</v>
      </c>
      <c r="D29" s="166">
        <f>ROE!Q169</f>
        <v>-1996.5960000000005</v>
      </c>
    </row>
    <row r="30" spans="2:5">
      <c r="B30" s="118" t="s">
        <v>154</v>
      </c>
      <c r="D30" s="120">
        <f>SUM(D27:D29)</f>
        <v>45144.607200000006</v>
      </c>
    </row>
    <row r="32" spans="2:5" ht="16.5" thickBot="1">
      <c r="B32" s="118" t="s">
        <v>156</v>
      </c>
      <c r="D32" s="121">
        <f>D23-D30</f>
        <v>0</v>
      </c>
    </row>
    <row r="33" ht="16.5" thickTop="1"/>
  </sheetData>
  <sheetProtection password="B21B" sheet="1" objects="1" scenarios="1"/>
  <mergeCells count="1">
    <mergeCell ref="D1:E1"/>
  </mergeCells>
  <phoneticPr fontId="0" type="noConversion"/>
  <pageMargins left="0.75" right="0.75" top="1" bottom="1" header="0.5" footer="0.5"/>
  <pageSetup orientation="portrait" r:id="rId1"/>
  <headerFooter alignWithMargins="0">
    <oddFooter>&amp;C&amp;"Arial,Bold"12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8" sqref="E8"/>
    </sheetView>
  </sheetViews>
  <sheetFormatPr defaultRowHeight="12"/>
  <cols>
    <col min="3" max="3" width="12.7109375" customWidth="1"/>
    <col min="4" max="4" width="13.5703125" customWidth="1"/>
    <col min="5" max="5" width="18.140625" customWidth="1"/>
    <col min="7" max="7" width="12.85546875" bestFit="1" customWidth="1"/>
  </cols>
  <sheetData>
    <row r="1" spans="1:7" s="209" customFormat="1" ht="15">
      <c r="A1" s="213" t="s">
        <v>207</v>
      </c>
      <c r="E1" s="210" t="s">
        <v>14</v>
      </c>
    </row>
    <row r="2" spans="1:7" s="209" customFormat="1" ht="15"/>
    <row r="3" spans="1:7" s="209" customFormat="1" ht="15">
      <c r="A3" s="209" t="s">
        <v>201</v>
      </c>
      <c r="E3" s="211"/>
      <c r="G3" s="211"/>
    </row>
    <row r="4" spans="1:7" s="209" customFormat="1" ht="15">
      <c r="E4" s="211"/>
    </row>
    <row r="5" spans="1:7" s="209" customFormat="1" ht="15">
      <c r="A5" s="209" t="s">
        <v>235</v>
      </c>
      <c r="E5" s="211"/>
    </row>
    <row r="6" spans="1:7" s="209" customFormat="1" ht="15">
      <c r="E6" s="211"/>
    </row>
    <row r="7" spans="1:7" s="209" customFormat="1" ht="15">
      <c r="A7" s="209" t="s">
        <v>211</v>
      </c>
      <c r="E7" s="211"/>
    </row>
    <row r="8" spans="1:7" s="209" customFormat="1" ht="15">
      <c r="E8" s="211"/>
    </row>
    <row r="9" spans="1:7" s="209" customFormat="1" ht="15">
      <c r="A9" s="209" t="s">
        <v>206</v>
      </c>
      <c r="E9" s="211"/>
    </row>
    <row r="10" spans="1:7" s="209" customFormat="1" ht="15">
      <c r="E10" s="211"/>
    </row>
    <row r="11" spans="1:7" s="209" customFormat="1" ht="15">
      <c r="A11" s="209" t="s">
        <v>203</v>
      </c>
      <c r="E11" s="211">
        <f>SUM(E9*0.08)</f>
        <v>0</v>
      </c>
    </row>
    <row r="12" spans="1:7" s="209" customFormat="1" ht="15">
      <c r="E12" s="211"/>
    </row>
    <row r="13" spans="1:7" s="209" customFormat="1" ht="15">
      <c r="A13" s="209" t="s">
        <v>205</v>
      </c>
      <c r="E13" s="211">
        <f>SUM(E9:E11)</f>
        <v>0</v>
      </c>
    </row>
    <row r="14" spans="1:7" s="209" customFormat="1" ht="70.900000000000006" customHeight="1">
      <c r="E14" s="211"/>
    </row>
    <row r="15" spans="1:7" s="209" customFormat="1" ht="15">
      <c r="A15" s="209" t="s">
        <v>200</v>
      </c>
      <c r="E15" s="211"/>
    </row>
    <row r="16" spans="1:7" s="209" customFormat="1" ht="15">
      <c r="E16" s="211"/>
    </row>
    <row r="17" spans="1:5" s="209" customFormat="1" ht="15">
      <c r="A17" s="209" t="s">
        <v>202</v>
      </c>
      <c r="E17" s="211"/>
    </row>
    <row r="18" spans="1:5">
      <c r="E18" s="212"/>
    </row>
    <row r="19" spans="1:5" ht="15">
      <c r="A19" s="209" t="s">
        <v>204</v>
      </c>
      <c r="E19" s="211">
        <f>E15+E17</f>
        <v>0</v>
      </c>
    </row>
  </sheetData>
  <phoneticPr fontId="4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Benefits</vt:lpstr>
      <vt:lpstr>Benefit Rates</vt:lpstr>
      <vt:lpstr>ROE</vt:lpstr>
      <vt:lpstr>Addl ROE Lines</vt:lpstr>
      <vt:lpstr>Notes</vt:lpstr>
      <vt:lpstr>Training Grant Rebudgeting Info</vt:lpstr>
      <vt:lpstr>FinStat</vt:lpstr>
      <vt:lpstr>Indirect Calculation</vt:lpstr>
      <vt:lpstr>FSR_ROE</vt:lpstr>
      <vt:lpstr>'Addl ROE Lines'!Print_Area</vt:lpstr>
      <vt:lpstr>Benefits!Print_Area</vt:lpstr>
      <vt:lpstr>'Indirect Calculation'!Print_Area</vt:lpstr>
      <vt:lpstr>ROE!Print_Area</vt:lpstr>
    </vt:vector>
  </TitlesOfParts>
  <Company>University of Rochester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NIH Grants Policy Statement (12/03) - Part II: Terms and Conditions of NIH Grant Awards - Subpart B: Terms and Conditions for Specific Types of Grants, Grantees, and Activities -- File 3 of 5</dc:title>
  <dc:creator>Finance</dc:creator>
  <cp:lastModifiedBy>Terry Messenger</cp:lastModifiedBy>
  <cp:lastPrinted>2017-07-19T14:35:31Z</cp:lastPrinted>
  <dcterms:created xsi:type="dcterms:W3CDTF">2003-11-12T13:16:57Z</dcterms:created>
  <dcterms:modified xsi:type="dcterms:W3CDTF">2017-07-19T14:35:53Z</dcterms:modified>
</cp:coreProperties>
</file>